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25725"/>
</workbook>
</file>

<file path=xl/calcChain.xml><?xml version="1.0" encoding="utf-8"?>
<calcChain xmlns="http://schemas.openxmlformats.org/spreadsheetml/2006/main">
  <c r="DF9" i="3"/>
  <c r="A4" i="4"/>
  <c r="GM9" i="3" l="1"/>
  <c r="CK9"/>
  <c r="L9" l="1"/>
  <c r="M9" s="1"/>
  <c r="D5" i="5" l="1"/>
  <c r="C7"/>
  <c r="C47"/>
  <c r="D45"/>
  <c r="C42"/>
  <c r="D40"/>
  <c r="C37"/>
  <c r="D35"/>
  <c r="C32"/>
  <c r="D30"/>
  <c r="C27"/>
  <c r="D25"/>
  <c r="C22"/>
  <c r="D20"/>
  <c r="C17"/>
  <c r="D15"/>
  <c r="C12"/>
  <c r="D10"/>
  <c r="GN9" i="3"/>
  <c r="GP9" s="1"/>
  <c r="T4" i="4" s="1"/>
  <c r="GG9" i="3"/>
  <c r="GH9" s="1"/>
  <c r="GJ9" s="1"/>
  <c r="S4" i="4" s="1"/>
  <c r="GA9" i="3"/>
  <c r="GB9" s="1"/>
  <c r="GD9" s="1"/>
  <c r="FS9"/>
  <c r="FT9" s="1"/>
  <c r="FV9" s="1"/>
  <c r="P4" i="4" s="1"/>
  <c r="FM9" i="3"/>
  <c r="FN9" s="1"/>
  <c r="FP9" s="1"/>
  <c r="O4" i="4" s="1"/>
  <c r="FG9" i="3"/>
  <c r="FH9" s="1"/>
  <c r="FJ9" s="1"/>
  <c r="N4" i="4" s="1"/>
  <c r="EY9" i="3"/>
  <c r="EZ9" s="1"/>
  <c r="FB9" s="1"/>
  <c r="L4" i="4" s="1"/>
  <c r="ES9" i="3"/>
  <c r="ET9" s="1"/>
  <c r="EV9" s="1"/>
  <c r="K4" i="4" s="1"/>
  <c r="EI9" i="3"/>
  <c r="EJ9" s="1"/>
  <c r="EL9" s="1"/>
  <c r="J4" i="4" s="1"/>
  <c r="DX9" i="3"/>
  <c r="DY9" s="1"/>
  <c r="EA9" s="1"/>
  <c r="H4" i="4" s="1"/>
  <c r="DG9" i="3"/>
  <c r="DI9" s="1"/>
  <c r="F4" i="4" s="1"/>
  <c r="DM9" i="3"/>
  <c r="DN9" s="1"/>
  <c r="DR9" s="1"/>
  <c r="DS9" s="1"/>
  <c r="DU9" s="1"/>
  <c r="CU9"/>
  <c r="CV9" s="1"/>
  <c r="D4" i="4" s="1"/>
  <c r="CQ9" i="3"/>
  <c r="CR9" s="1"/>
  <c r="CL9"/>
  <c r="CN9" s="1"/>
  <c r="C4" i="4" s="1"/>
  <c r="N9" i="3"/>
  <c r="BZ9"/>
  <c r="CA9" s="1"/>
  <c r="CB9" s="1"/>
  <c r="D8" i="5" l="1"/>
  <c r="D48"/>
  <c r="D43"/>
  <c r="D38"/>
  <c r="D28"/>
  <c r="D23"/>
  <c r="EC9" i="3"/>
  <c r="I4" i="4" s="1"/>
  <c r="G4"/>
  <c r="R4"/>
  <c r="GR9" i="3"/>
  <c r="U4" i="4" s="1"/>
  <c r="CX9" i="3"/>
  <c r="FX9"/>
  <c r="Q4" i="4" s="1"/>
  <c r="CD9" i="3"/>
  <c r="B4" i="4" s="1"/>
  <c r="FD9" i="3"/>
  <c r="M4" i="4" s="1"/>
  <c r="D33" i="5"/>
  <c r="D18"/>
  <c r="D13"/>
  <c r="CZ9" i="3" l="1"/>
  <c r="E4" i="4" s="1"/>
  <c r="GS9" i="3" l="1"/>
  <c r="V4" i="4" s="1"/>
</calcChain>
</file>

<file path=xl/sharedStrings.xml><?xml version="1.0" encoding="utf-8"?>
<sst xmlns="http://schemas.openxmlformats.org/spreadsheetml/2006/main" count="323" uniqueCount="302">
  <si>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</si>
  <si>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</si>
  <si>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</si>
  <si>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</si>
  <si>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</si>
  <si>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</si>
  <si>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</si>
  <si>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</si>
  <si>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</si>
  <si>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</si>
  <si>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</si>
  <si>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</si>
  <si>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</si>
  <si>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</si>
  <si>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</si>
  <si>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</si>
  <si>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</si>
  <si>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</si>
  <si>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</si>
  <si>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</si>
  <si>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</si>
  <si>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</si>
  <si>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</si>
  <si>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</si>
  <si>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</si>
  <si>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</si>
  <si>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</si>
  <si>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</si>
  <si>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</si>
  <si>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</si>
  <si>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</si>
  <si>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</si>
  <si>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</si>
  <si>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</si>
  <si>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</si>
  <si>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</si>
  <si>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</si>
  <si>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</si>
  <si>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</si>
  <si>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</si>
  <si>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</si>
  <si>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</si>
  <si>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</si>
  <si>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</si>
  <si>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</si>
  <si>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</si>
  <si>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</si>
  <si>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</si>
  <si>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</si>
  <si>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</si>
  <si>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</si>
  <si>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</si>
  <si>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</si>
  <si>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</si>
  <si>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</si>
  <si>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</si>
  <si>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</si>
  <si>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</si>
  <si>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</si>
  <si>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</si>
  <si>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</si>
  <si>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</si>
  <si>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</si>
  <si>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</si>
  <si>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</si>
  <si>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</si>
  <si>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</si>
  <si>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</si>
  <si>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</si>
  <si>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</si>
  <si>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</si>
  <si>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</si>
  <si>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</si>
  <si>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</si>
  <si>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</si>
  <si>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</si>
  <si>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</si>
  <si>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</si>
  <si>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</si>
  <si>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</si>
  <si>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</si>
  <si>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</si>
  <si>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</si>
  <si>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</si>
  <si>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</si>
  <si>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</si>
  <si>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</si>
  <si>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</si>
  <si>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</si>
  <si>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</si>
  <si>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</si>
  <si>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</si>
  <si>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</si>
  <si>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</si>
  <si>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</si>
  <si>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</si>
  <si>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</si>
  <si>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</si>
  <si>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</si>
  <si>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</si>
  <si>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</si>
  <si>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</si>
  <si>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</si>
  <si>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</si>
  <si>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</si>
  <si>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</si>
  <si>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</si>
  <si>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</si>
  <si>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</si>
  <si>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</si>
  <si>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</si>
  <si>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</si>
  <si>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</si>
  <si>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</si>
  <si>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</si>
  <si>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</si>
  <si>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</si>
  <si>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</si>
  <si>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</si>
  <si>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</si>
  <si>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</si>
  <si>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</si>
  <si>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</si>
  <si>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</si>
  <si>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</si>
  <si>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</si>
  <si>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</si>
  <si>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</si>
  <si>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</si>
  <si>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</si>
  <si>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</si>
  <si>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</si>
  <si>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</si>
  <si>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</si>
  <si>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</si>
  <si>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</si>
  <si>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</si>
  <si>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</si>
  <si>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</si>
  <si>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</si>
  <si>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</si>
  <si>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</si>
  <si>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</si>
  <si>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</si>
  <si>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</si>
  <si>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</si>
  <si>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</si>
  <si>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</si>
  <si>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</si>
  <si>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</si>
  <si>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</si>
  <si>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</si>
  <si>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</si>
  <si>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</si>
  <si>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</si>
  <si>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</si>
  <si>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</si>
  <si>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</si>
  <si>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</si>
  <si>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</si>
  <si>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</si>
  <si>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</si>
  <si>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</si>
  <si>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</si>
  <si>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</si>
  <si>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</si>
  <si>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</si>
  <si>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</si>
  <si>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</si>
  <si>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</si>
  <si>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</si>
  <si>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</si>
  <si>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</si>
  <si>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</si>
  <si>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</si>
  <si>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</si>
  <si>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</si>
  <si>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</si>
  <si>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</si>
  <si>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</si>
  <si>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</si>
  <si>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</si>
  <si>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</si>
  <si>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</si>
  <si>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</si>
  <si>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</si>
  <si>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</si>
  <si>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</si>
  <si>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</si>
  <si>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</si>
  <si>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</si>
  <si>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</si>
  <si>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</si>
  <si>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</si>
  <si>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</si>
  <si>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</si>
  <si>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</si>
  <si>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</si>
  <si>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</si>
  <si>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</si>
  <si>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</si>
  <si>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</si>
  <si>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</si>
  <si>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</si>
  <si>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</si>
  <si>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</si>
  <si>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</si>
  <si>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</si>
  <si>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</si>
  <si>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</si>
  <si>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</si>
  <si>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</si>
  <si>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</si>
  <si>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</si>
  <si>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</si>
  <si>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</si>
  <si>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</si>
  <si>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</si>
  <si>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</si>
  <si>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</si>
  <si>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</si>
  <si>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</si>
  <si>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</si>
  <si>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</si>
  <si>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</si>
  <si>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</si>
  <si>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</si>
  <si>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</si>
  <si>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</si>
  <si>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</si>
  <si>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</si>
  <si>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</si>
  <si>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</si>
  <si>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</si>
  <si>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</si>
  <si>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</si>
  <si>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</si>
  <si>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</si>
  <si>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</si>
  <si>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</si>
  <si>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</si>
  <si>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</si>
  <si>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</si>
  <si>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</si>
  <si>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</si>
  <si>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</si>
  <si>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</si>
  <si>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</si>
  <si>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</si>
  <si>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</si>
  <si>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</si>
  <si>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</si>
  <si>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</si>
  <si>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</si>
  <si>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</si>
  <si>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</si>
  <si>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</si>
  <si>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</si>
  <si>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</si>
  <si>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</si>
  <si>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</si>
  <si>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</si>
  <si>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</si>
  <si>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</si>
  <si>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</si>
  <si>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</si>
  <si>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</si>
  <si>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</si>
  <si>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</si>
  <si>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</si>
  <si>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</si>
  <si>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</si>
  <si>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</si>
  <si>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</si>
  <si>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</si>
  <si>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</si>
  <si>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</si>
  <si>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</si>
  <si>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</si>
  <si>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</si>
  <si>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</si>
  <si>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</si>
  <si>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</si>
  <si>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</si>
  <si>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</si>
  <si>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</si>
  <si>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</si>
  <si>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</si>
  <si>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</si>
  <si>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</si>
  <si>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</si>
  <si>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</si>
  <si>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</si>
  <si>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</si>
  <si>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</si>
  <si>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</si>
  <si>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</si>
  <si>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</si>
  <si>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</si>
  <si>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</si>
  <si>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</si>
  <si>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>МБОУ СОШ №31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</si>
</sst>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14" borderId="1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9" fontId="1" fillId="8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30"/>
  <sheetViews>
    <sheetView topLeftCell="AZ4" zoomScale="90" zoomScaleNormal="90" workbookViewId="0">
      <selection activeCell="A9" sqref="A9:XFD9"/>
    </sheetView>
  </sheetViews>
  <sheetFormatPr defaultColWidth="27.7109375" defaultRowHeight="15.7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5" width="15.7109375" style="1" customWidth="1"/>
    <col min="156" max="156" width="21.7109375" style="1" customWidth="1"/>
    <col min="157" max="163" width="15.7109375" style="1" customWidth="1"/>
    <col min="164" max="164" width="21.7109375" style="1" customWidth="1"/>
    <col min="165" max="169" width="15.7109375" style="1" customWidth="1"/>
    <col min="170" max="170" width="21.7109375" style="1" customWidth="1"/>
    <col min="171" max="175" width="15.7109375" style="1" customWidth="1"/>
    <col min="176" max="176" width="21.7109375" style="1" customWidth="1"/>
    <col min="177" max="183" width="15.7109375" style="1" customWidth="1"/>
    <col min="184" max="184" width="21.7109375" style="1" customWidth="1"/>
    <col min="185" max="189" width="15.7109375" style="1" customWidth="1"/>
    <col min="190" max="190" width="21.7109375" style="1" customWidth="1"/>
    <col min="191" max="195" width="15.7109375" style="1" customWidth="1"/>
    <col min="196" max="196" width="21.7109375" style="1" customWidth="1"/>
    <col min="197" max="201" width="15.7109375" style="1" customWidth="1"/>
    <col min="202" max="16384" width="27.7109375" style="1"/>
  </cols>
  <sheetData>
    <row r="1" spans="1:201">
      <c r="A1" s="112" t="s">
        <v>203</v>
      </c>
      <c r="B1" s="69" t="s">
        <v>202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</row>
    <row r="2" spans="1:201">
      <c r="A2" s="113"/>
      <c r="B2" s="60" t="s">
        <v>220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93" t="s">
        <v>229</v>
      </c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5"/>
      <c r="ED2" s="60" t="s">
        <v>128</v>
      </c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 t="s">
        <v>151</v>
      </c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 t="s">
        <v>172</v>
      </c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107" t="s">
        <v>239</v>
      </c>
    </row>
    <row r="3" spans="1:201" ht="84.75" customHeight="1">
      <c r="A3" s="113"/>
      <c r="B3" s="61" t="s">
        <v>204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3"/>
      <c r="CC3" s="88" t="s">
        <v>54</v>
      </c>
      <c r="CD3" s="64" t="s">
        <v>222</v>
      </c>
      <c r="CE3" s="67" t="s">
        <v>223</v>
      </c>
      <c r="CF3" s="67"/>
      <c r="CG3" s="67"/>
      <c r="CH3" s="67"/>
      <c r="CI3" s="67"/>
      <c r="CJ3" s="67"/>
      <c r="CK3" s="67"/>
      <c r="CL3" s="67"/>
      <c r="CM3" s="91" t="s">
        <v>92</v>
      </c>
      <c r="CN3" s="67" t="s">
        <v>100</v>
      </c>
      <c r="CO3" s="67" t="s">
        <v>208</v>
      </c>
      <c r="CP3" s="67"/>
      <c r="CQ3" s="67"/>
      <c r="CR3" s="67"/>
      <c r="CS3" s="67"/>
      <c r="CT3" s="67"/>
      <c r="CU3" s="67"/>
      <c r="CV3" s="67"/>
      <c r="CW3" s="91" t="s">
        <v>101</v>
      </c>
      <c r="CX3" s="67" t="s">
        <v>99</v>
      </c>
      <c r="CY3" s="68" t="s">
        <v>102</v>
      </c>
      <c r="CZ3" s="75" t="s">
        <v>195</v>
      </c>
      <c r="DA3" s="61" t="s">
        <v>209</v>
      </c>
      <c r="DB3" s="62"/>
      <c r="DC3" s="62"/>
      <c r="DD3" s="62"/>
      <c r="DE3" s="62"/>
      <c r="DF3" s="62"/>
      <c r="DG3" s="63"/>
      <c r="DH3" s="91" t="s">
        <v>121</v>
      </c>
      <c r="DI3" s="67" t="s">
        <v>109</v>
      </c>
      <c r="DJ3" s="61" t="s">
        <v>110</v>
      </c>
      <c r="DK3" s="62"/>
      <c r="DL3" s="62"/>
      <c r="DM3" s="62"/>
      <c r="DN3" s="62"/>
      <c r="DO3" s="62"/>
      <c r="DP3" s="62"/>
      <c r="DQ3" s="62"/>
      <c r="DR3" s="62"/>
      <c r="DS3" s="63"/>
      <c r="DT3" s="91" t="s">
        <v>123</v>
      </c>
      <c r="DU3" s="67" t="s">
        <v>122</v>
      </c>
      <c r="DV3" s="67" t="s">
        <v>210</v>
      </c>
      <c r="DW3" s="67"/>
      <c r="DX3" s="67"/>
      <c r="DY3" s="67"/>
      <c r="DZ3" s="91" t="s">
        <v>127</v>
      </c>
      <c r="EA3" s="67" t="s">
        <v>125</v>
      </c>
      <c r="EB3" s="68" t="s">
        <v>196</v>
      </c>
      <c r="EC3" s="75" t="s">
        <v>197</v>
      </c>
      <c r="ED3" s="66" t="s">
        <v>212</v>
      </c>
      <c r="EE3" s="66"/>
      <c r="EF3" s="66"/>
      <c r="EG3" s="66"/>
      <c r="EH3" s="66"/>
      <c r="EI3" s="66"/>
      <c r="EJ3" s="66"/>
      <c r="EK3" s="90" t="s">
        <v>139</v>
      </c>
      <c r="EL3" s="66" t="s">
        <v>140</v>
      </c>
      <c r="EM3" s="99" t="s">
        <v>215</v>
      </c>
      <c r="EN3" s="100"/>
      <c r="EO3" s="100"/>
      <c r="EP3" s="100"/>
      <c r="EQ3" s="100"/>
      <c r="ER3" s="100"/>
      <c r="ES3" s="100"/>
      <c r="ET3" s="101"/>
      <c r="EU3" s="90" t="s">
        <v>141</v>
      </c>
      <c r="EV3" s="66" t="s">
        <v>142</v>
      </c>
      <c r="EW3" s="66" t="s">
        <v>144</v>
      </c>
      <c r="EX3" s="66"/>
      <c r="EY3" s="66"/>
      <c r="EZ3" s="66"/>
      <c r="FA3" s="90" t="s">
        <v>148</v>
      </c>
      <c r="FB3" s="66" t="s">
        <v>149</v>
      </c>
      <c r="FC3" s="102" t="s">
        <v>150</v>
      </c>
      <c r="FD3" s="103" t="s">
        <v>198</v>
      </c>
      <c r="FE3" s="66" t="s">
        <v>159</v>
      </c>
      <c r="FF3" s="66"/>
      <c r="FG3" s="66"/>
      <c r="FH3" s="66"/>
      <c r="FI3" s="90" t="s">
        <v>157</v>
      </c>
      <c r="FJ3" s="66" t="s">
        <v>158</v>
      </c>
      <c r="FK3" s="66" t="s">
        <v>160</v>
      </c>
      <c r="FL3" s="66"/>
      <c r="FM3" s="66"/>
      <c r="FN3" s="66"/>
      <c r="FO3" s="90" t="s">
        <v>163</v>
      </c>
      <c r="FP3" s="66" t="s">
        <v>164</v>
      </c>
      <c r="FQ3" s="66" t="s">
        <v>165</v>
      </c>
      <c r="FR3" s="66"/>
      <c r="FS3" s="66"/>
      <c r="FT3" s="66"/>
      <c r="FU3" s="90" t="s">
        <v>156</v>
      </c>
      <c r="FV3" s="66" t="s">
        <v>164</v>
      </c>
      <c r="FW3" s="102" t="s">
        <v>171</v>
      </c>
      <c r="FX3" s="103" t="s">
        <v>199</v>
      </c>
      <c r="FY3" s="66" t="s">
        <v>173</v>
      </c>
      <c r="FZ3" s="66"/>
      <c r="GA3" s="66"/>
      <c r="GB3" s="66"/>
      <c r="GC3" s="90" t="s">
        <v>178</v>
      </c>
      <c r="GD3" s="66" t="s">
        <v>179</v>
      </c>
      <c r="GE3" s="66" t="s">
        <v>180</v>
      </c>
      <c r="GF3" s="66"/>
      <c r="GG3" s="66"/>
      <c r="GH3" s="66"/>
      <c r="GI3" s="90" t="s">
        <v>185</v>
      </c>
      <c r="GJ3" s="66" t="s">
        <v>186</v>
      </c>
      <c r="GK3" s="66" t="s">
        <v>187</v>
      </c>
      <c r="GL3" s="66"/>
      <c r="GM3" s="66"/>
      <c r="GN3" s="66"/>
      <c r="GO3" s="90" t="s">
        <v>192</v>
      </c>
      <c r="GP3" s="66" t="s">
        <v>193</v>
      </c>
      <c r="GQ3" s="102" t="s">
        <v>194</v>
      </c>
      <c r="GR3" s="103" t="s">
        <v>200</v>
      </c>
      <c r="GS3" s="107"/>
    </row>
    <row r="4" spans="1:201" ht="86.25" customHeight="1">
      <c r="A4" s="113"/>
      <c r="B4" s="77" t="s">
        <v>205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1" t="s">
        <v>206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89"/>
      <c r="CD4" s="65"/>
      <c r="CE4" s="70" t="s">
        <v>224</v>
      </c>
      <c r="CF4" s="70"/>
      <c r="CG4" s="70"/>
      <c r="CH4" s="70"/>
      <c r="CI4" s="70"/>
      <c r="CJ4" s="70"/>
      <c r="CK4" s="70"/>
      <c r="CL4" s="70"/>
      <c r="CM4" s="91"/>
      <c r="CN4" s="67"/>
      <c r="CO4" s="70" t="s">
        <v>226</v>
      </c>
      <c r="CP4" s="70"/>
      <c r="CQ4" s="70"/>
      <c r="CR4" s="70"/>
      <c r="CS4" s="70" t="s">
        <v>227</v>
      </c>
      <c r="CT4" s="70"/>
      <c r="CU4" s="70"/>
      <c r="CV4" s="70"/>
      <c r="CW4" s="91"/>
      <c r="CX4" s="67"/>
      <c r="CY4" s="68"/>
      <c r="CZ4" s="75"/>
      <c r="DA4" s="71" t="s">
        <v>232</v>
      </c>
      <c r="DB4" s="71"/>
      <c r="DC4" s="71"/>
      <c r="DD4" s="71"/>
      <c r="DE4" s="71"/>
      <c r="DF4" s="71"/>
      <c r="DG4" s="71"/>
      <c r="DH4" s="91"/>
      <c r="DI4" s="67"/>
      <c r="DJ4" s="71" t="s">
        <v>111</v>
      </c>
      <c r="DK4" s="71"/>
      <c r="DL4" s="71"/>
      <c r="DM4" s="71"/>
      <c r="DN4" s="71"/>
      <c r="DO4" s="71"/>
      <c r="DP4" s="71"/>
      <c r="DQ4" s="71"/>
      <c r="DR4" s="71"/>
      <c r="DS4" s="71"/>
      <c r="DT4" s="91"/>
      <c r="DU4" s="67"/>
      <c r="DV4" s="70" t="s">
        <v>234</v>
      </c>
      <c r="DW4" s="70"/>
      <c r="DX4" s="70"/>
      <c r="DY4" s="70"/>
      <c r="DZ4" s="91"/>
      <c r="EA4" s="67"/>
      <c r="EB4" s="68"/>
      <c r="EC4" s="75"/>
      <c r="ED4" s="71" t="s">
        <v>213</v>
      </c>
      <c r="EE4" s="71"/>
      <c r="EF4" s="71"/>
      <c r="EG4" s="71"/>
      <c r="EH4" s="71"/>
      <c r="EI4" s="71"/>
      <c r="EJ4" s="71"/>
      <c r="EK4" s="91"/>
      <c r="EL4" s="67"/>
      <c r="EM4" s="77" t="s">
        <v>216</v>
      </c>
      <c r="EN4" s="78"/>
      <c r="EO4" s="78"/>
      <c r="EP4" s="78"/>
      <c r="EQ4" s="78"/>
      <c r="ER4" s="78"/>
      <c r="ES4" s="78"/>
      <c r="ET4" s="79"/>
      <c r="EU4" s="91"/>
      <c r="EV4" s="67"/>
      <c r="EW4" s="70" t="s">
        <v>145</v>
      </c>
      <c r="EX4" s="70"/>
      <c r="EY4" s="70"/>
      <c r="EZ4" s="70"/>
      <c r="FA4" s="91"/>
      <c r="FB4" s="67"/>
      <c r="FC4" s="68"/>
      <c r="FD4" s="75"/>
      <c r="FE4" s="70" t="s">
        <v>152</v>
      </c>
      <c r="FF4" s="70"/>
      <c r="FG4" s="70"/>
      <c r="FH4" s="70"/>
      <c r="FI4" s="91"/>
      <c r="FJ4" s="67"/>
      <c r="FK4" s="70" t="s">
        <v>238</v>
      </c>
      <c r="FL4" s="70"/>
      <c r="FM4" s="70"/>
      <c r="FN4" s="70"/>
      <c r="FO4" s="91"/>
      <c r="FP4" s="67"/>
      <c r="FQ4" s="70" t="s">
        <v>166</v>
      </c>
      <c r="FR4" s="70"/>
      <c r="FS4" s="70"/>
      <c r="FT4" s="70"/>
      <c r="FU4" s="91"/>
      <c r="FV4" s="67"/>
      <c r="FW4" s="68"/>
      <c r="FX4" s="75"/>
      <c r="FY4" s="70" t="s">
        <v>174</v>
      </c>
      <c r="FZ4" s="70"/>
      <c r="GA4" s="70"/>
      <c r="GB4" s="70"/>
      <c r="GC4" s="91"/>
      <c r="GD4" s="67"/>
      <c r="GE4" s="70" t="s">
        <v>181</v>
      </c>
      <c r="GF4" s="70"/>
      <c r="GG4" s="70"/>
      <c r="GH4" s="70"/>
      <c r="GI4" s="91"/>
      <c r="GJ4" s="67"/>
      <c r="GK4" s="70" t="s">
        <v>190</v>
      </c>
      <c r="GL4" s="70"/>
      <c r="GM4" s="70"/>
      <c r="GN4" s="70"/>
      <c r="GO4" s="91"/>
      <c r="GP4" s="67"/>
      <c r="GQ4" s="68"/>
      <c r="GR4" s="75"/>
      <c r="GS4" s="107"/>
    </row>
    <row r="5" spans="1:201" s="16" customFormat="1" ht="82.5" customHeight="1">
      <c r="A5" s="113"/>
      <c r="B5" s="72" t="s">
        <v>0</v>
      </c>
      <c r="C5" s="72" t="s">
        <v>1</v>
      </c>
      <c r="D5" s="72" t="s">
        <v>2</v>
      </c>
      <c r="E5" s="72" t="s">
        <v>3</v>
      </c>
      <c r="F5" s="72" t="s">
        <v>4</v>
      </c>
      <c r="G5" s="72" t="s">
        <v>5</v>
      </c>
      <c r="H5" s="72" t="s">
        <v>6</v>
      </c>
      <c r="I5" s="72" t="s">
        <v>7</v>
      </c>
      <c r="J5" s="72" t="s">
        <v>217</v>
      </c>
      <c r="K5" s="72" t="s">
        <v>8</v>
      </c>
      <c r="L5" s="73" t="s">
        <v>55</v>
      </c>
      <c r="M5" s="74" t="s">
        <v>221</v>
      </c>
      <c r="N5" s="70" t="s">
        <v>84</v>
      </c>
      <c r="O5" s="80" t="s">
        <v>9</v>
      </c>
      <c r="P5" s="80"/>
      <c r="Q5" s="80"/>
      <c r="R5" s="80"/>
      <c r="S5" s="80"/>
      <c r="T5" s="81" t="s">
        <v>13</v>
      </c>
      <c r="U5" s="82"/>
      <c r="V5" s="82"/>
      <c r="W5" s="83"/>
      <c r="X5" s="80" t="s">
        <v>14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 t="s">
        <v>18</v>
      </c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14" t="s">
        <v>19</v>
      </c>
      <c r="AY5" s="80" t="s">
        <v>20</v>
      </c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 t="s">
        <v>21</v>
      </c>
      <c r="BM5" s="80"/>
      <c r="BN5" s="80"/>
      <c r="BO5" s="80"/>
      <c r="BP5" s="80"/>
      <c r="BQ5" s="80"/>
      <c r="BR5" s="80"/>
      <c r="BS5" s="80"/>
      <c r="BT5" s="92" t="s">
        <v>22</v>
      </c>
      <c r="BU5" s="92"/>
      <c r="BV5" s="80" t="s">
        <v>23</v>
      </c>
      <c r="BW5" s="80"/>
      <c r="BX5" s="80"/>
      <c r="BY5" s="15" t="s">
        <v>49</v>
      </c>
      <c r="BZ5" s="73" t="s">
        <v>55</v>
      </c>
      <c r="CA5" s="74" t="s">
        <v>83</v>
      </c>
      <c r="CB5" s="70" t="s">
        <v>85</v>
      </c>
      <c r="CC5" s="89"/>
      <c r="CD5" s="65"/>
      <c r="CE5" s="86" t="s">
        <v>86</v>
      </c>
      <c r="CF5" s="86" t="s">
        <v>87</v>
      </c>
      <c r="CG5" s="76" t="s">
        <v>88</v>
      </c>
      <c r="CH5" s="86" t="s">
        <v>89</v>
      </c>
      <c r="CI5" s="76" t="s">
        <v>207</v>
      </c>
      <c r="CJ5" s="76" t="s">
        <v>90</v>
      </c>
      <c r="CK5" s="73" t="s">
        <v>225</v>
      </c>
      <c r="CL5" s="70" t="s">
        <v>91</v>
      </c>
      <c r="CM5" s="91"/>
      <c r="CN5" s="67"/>
      <c r="CO5" s="87" t="s">
        <v>93</v>
      </c>
      <c r="CP5" s="73" t="s">
        <v>228</v>
      </c>
      <c r="CQ5" s="74" t="s">
        <v>94</v>
      </c>
      <c r="CR5" s="70" t="s">
        <v>95</v>
      </c>
      <c r="CS5" s="87" t="s">
        <v>93</v>
      </c>
      <c r="CT5" s="73" t="s">
        <v>96</v>
      </c>
      <c r="CU5" s="74" t="s">
        <v>97</v>
      </c>
      <c r="CV5" s="70" t="s">
        <v>98</v>
      </c>
      <c r="CW5" s="91"/>
      <c r="CX5" s="67"/>
      <c r="CY5" s="68"/>
      <c r="CZ5" s="75"/>
      <c r="DA5" s="76" t="s">
        <v>103</v>
      </c>
      <c r="DB5" s="76" t="s">
        <v>104</v>
      </c>
      <c r="DC5" s="86" t="s">
        <v>105</v>
      </c>
      <c r="DD5" s="76" t="s">
        <v>106</v>
      </c>
      <c r="DE5" s="76" t="s">
        <v>107</v>
      </c>
      <c r="DF5" s="73" t="s">
        <v>233</v>
      </c>
      <c r="DG5" s="70" t="s">
        <v>108</v>
      </c>
      <c r="DH5" s="91"/>
      <c r="DI5" s="67"/>
      <c r="DJ5" s="84" t="s">
        <v>230</v>
      </c>
      <c r="DK5" s="85" t="s">
        <v>115</v>
      </c>
      <c r="DL5" s="85"/>
      <c r="DM5" s="85"/>
      <c r="DN5" s="85"/>
      <c r="DO5" s="85" t="s">
        <v>117</v>
      </c>
      <c r="DP5" s="85"/>
      <c r="DQ5" s="85"/>
      <c r="DR5" s="96" t="s">
        <v>124</v>
      </c>
      <c r="DS5" s="70" t="s">
        <v>231</v>
      </c>
      <c r="DT5" s="91"/>
      <c r="DU5" s="67"/>
      <c r="DV5" s="87" t="s">
        <v>93</v>
      </c>
      <c r="DW5" s="73" t="s">
        <v>235</v>
      </c>
      <c r="DX5" s="74" t="s">
        <v>211</v>
      </c>
      <c r="DY5" s="70" t="s">
        <v>126</v>
      </c>
      <c r="DZ5" s="91"/>
      <c r="EA5" s="67"/>
      <c r="EB5" s="68"/>
      <c r="EC5" s="75"/>
      <c r="ED5" s="76" t="s">
        <v>129</v>
      </c>
      <c r="EE5" s="76" t="s">
        <v>219</v>
      </c>
      <c r="EF5" s="76" t="s">
        <v>130</v>
      </c>
      <c r="EG5" s="76" t="s">
        <v>131</v>
      </c>
      <c r="EH5" s="76" t="s">
        <v>132</v>
      </c>
      <c r="EI5" s="73" t="s">
        <v>236</v>
      </c>
      <c r="EJ5" s="70" t="s">
        <v>133</v>
      </c>
      <c r="EK5" s="91"/>
      <c r="EL5" s="67"/>
      <c r="EM5" s="76" t="s">
        <v>134</v>
      </c>
      <c r="EN5" s="76" t="s">
        <v>135</v>
      </c>
      <c r="EO5" s="76" t="s">
        <v>136</v>
      </c>
      <c r="EP5" s="76" t="s">
        <v>214</v>
      </c>
      <c r="EQ5" s="76" t="s">
        <v>137</v>
      </c>
      <c r="ER5" s="76" t="s">
        <v>143</v>
      </c>
      <c r="ES5" s="73" t="s">
        <v>237</v>
      </c>
      <c r="ET5" s="70" t="s">
        <v>138</v>
      </c>
      <c r="EU5" s="91"/>
      <c r="EV5" s="67"/>
      <c r="EW5" s="87" t="s">
        <v>93</v>
      </c>
      <c r="EX5" s="73" t="s">
        <v>146</v>
      </c>
      <c r="EY5" s="74" t="s">
        <v>147</v>
      </c>
      <c r="EZ5" s="70" t="s">
        <v>201</v>
      </c>
      <c r="FA5" s="91"/>
      <c r="FB5" s="67"/>
      <c r="FC5" s="68"/>
      <c r="FD5" s="75"/>
      <c r="FE5" s="87" t="s">
        <v>93</v>
      </c>
      <c r="FF5" s="73" t="s">
        <v>153</v>
      </c>
      <c r="FG5" s="74" t="s">
        <v>154</v>
      </c>
      <c r="FH5" s="70" t="s">
        <v>155</v>
      </c>
      <c r="FI5" s="91"/>
      <c r="FJ5" s="67"/>
      <c r="FK5" s="87" t="s">
        <v>93</v>
      </c>
      <c r="FL5" s="73" t="s">
        <v>161</v>
      </c>
      <c r="FM5" s="104" t="s">
        <v>162</v>
      </c>
      <c r="FN5" s="70" t="s">
        <v>170</v>
      </c>
      <c r="FO5" s="91"/>
      <c r="FP5" s="67"/>
      <c r="FQ5" s="87" t="s">
        <v>93</v>
      </c>
      <c r="FR5" s="73" t="s">
        <v>168</v>
      </c>
      <c r="FS5" s="104" t="s">
        <v>167</v>
      </c>
      <c r="FT5" s="70" t="s">
        <v>169</v>
      </c>
      <c r="FU5" s="91"/>
      <c r="FV5" s="67"/>
      <c r="FW5" s="68"/>
      <c r="FX5" s="75"/>
      <c r="FY5" s="87" t="s">
        <v>93</v>
      </c>
      <c r="FZ5" s="73" t="s">
        <v>177</v>
      </c>
      <c r="GA5" s="74" t="s">
        <v>176</v>
      </c>
      <c r="GB5" s="70" t="s">
        <v>175</v>
      </c>
      <c r="GC5" s="91"/>
      <c r="GD5" s="67"/>
      <c r="GE5" s="87" t="s">
        <v>93</v>
      </c>
      <c r="GF5" s="73" t="s">
        <v>183</v>
      </c>
      <c r="GG5" s="104" t="s">
        <v>182</v>
      </c>
      <c r="GH5" s="70" t="s">
        <v>184</v>
      </c>
      <c r="GI5" s="91"/>
      <c r="GJ5" s="67"/>
      <c r="GK5" s="87" t="s">
        <v>93</v>
      </c>
      <c r="GL5" s="73" t="s">
        <v>189</v>
      </c>
      <c r="GM5" s="104" t="s">
        <v>188</v>
      </c>
      <c r="GN5" s="70" t="s">
        <v>191</v>
      </c>
      <c r="GO5" s="91"/>
      <c r="GP5" s="67"/>
      <c r="GQ5" s="68"/>
      <c r="GR5" s="75"/>
      <c r="GS5" s="107"/>
    </row>
    <row r="6" spans="1:201" s="2" customFormat="1" ht="72.75" customHeight="1">
      <c r="A6" s="113"/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74"/>
      <c r="N6" s="70"/>
      <c r="O6" s="76" t="s">
        <v>60</v>
      </c>
      <c r="P6" s="76" t="s">
        <v>10</v>
      </c>
      <c r="Q6" s="76" t="s">
        <v>11</v>
      </c>
      <c r="R6" s="76" t="s">
        <v>12</v>
      </c>
      <c r="S6" s="76" t="s">
        <v>50</v>
      </c>
      <c r="T6" s="76" t="s">
        <v>51</v>
      </c>
      <c r="U6" s="76" t="s">
        <v>26</v>
      </c>
      <c r="V6" s="76" t="s">
        <v>27</v>
      </c>
      <c r="W6" s="76" t="s">
        <v>28</v>
      </c>
      <c r="X6" s="76" t="s">
        <v>15</v>
      </c>
      <c r="Y6" s="76" t="s">
        <v>16</v>
      </c>
      <c r="Z6" s="76" t="s">
        <v>17</v>
      </c>
      <c r="AA6" s="76" t="s">
        <v>25</v>
      </c>
      <c r="AB6" s="76" t="s">
        <v>24</v>
      </c>
      <c r="AC6" s="76" t="s">
        <v>29</v>
      </c>
      <c r="AD6" s="76" t="s">
        <v>30</v>
      </c>
      <c r="AE6" s="76" t="s">
        <v>31</v>
      </c>
      <c r="AF6" s="76" t="s">
        <v>32</v>
      </c>
      <c r="AG6" s="76" t="s">
        <v>33</v>
      </c>
      <c r="AH6" s="76" t="s">
        <v>34</v>
      </c>
      <c r="AI6" s="76" t="s">
        <v>35</v>
      </c>
      <c r="AJ6" s="76" t="s">
        <v>36</v>
      </c>
      <c r="AK6" s="76" t="s">
        <v>37</v>
      </c>
      <c r="AL6" s="76" t="s">
        <v>38</v>
      </c>
      <c r="AM6" s="76" t="s">
        <v>39</v>
      </c>
      <c r="AN6" s="76" t="s">
        <v>40</v>
      </c>
      <c r="AO6" s="76" t="s">
        <v>41</v>
      </c>
      <c r="AP6" s="76" t="s">
        <v>52</v>
      </c>
      <c r="AQ6" s="76" t="s">
        <v>42</v>
      </c>
      <c r="AR6" s="76" t="s">
        <v>43</v>
      </c>
      <c r="AS6" s="76" t="s">
        <v>44</v>
      </c>
      <c r="AT6" s="76" t="s">
        <v>45</v>
      </c>
      <c r="AU6" s="76" t="s">
        <v>53</v>
      </c>
      <c r="AV6" s="76" t="s">
        <v>46</v>
      </c>
      <c r="AW6" s="76" t="s">
        <v>47</v>
      </c>
      <c r="AX6" s="76" t="s">
        <v>48</v>
      </c>
      <c r="AY6" s="76" t="s">
        <v>56</v>
      </c>
      <c r="AZ6" s="76" t="s">
        <v>57</v>
      </c>
      <c r="BA6" s="76" t="s">
        <v>58</v>
      </c>
      <c r="BB6" s="76" t="s">
        <v>59</v>
      </c>
      <c r="BC6" s="76" t="s">
        <v>61</v>
      </c>
      <c r="BD6" s="76" t="s">
        <v>62</v>
      </c>
      <c r="BE6" s="76" t="s">
        <v>63</v>
      </c>
      <c r="BF6" s="76" t="s">
        <v>64</v>
      </c>
      <c r="BG6" s="76" t="s">
        <v>65</v>
      </c>
      <c r="BH6" s="76" t="s">
        <v>66</v>
      </c>
      <c r="BI6" s="76" t="s">
        <v>67</v>
      </c>
      <c r="BJ6" s="76" t="s">
        <v>68</v>
      </c>
      <c r="BK6" s="76" t="s">
        <v>69</v>
      </c>
      <c r="BL6" s="76" t="s">
        <v>70</v>
      </c>
      <c r="BM6" s="76" t="s">
        <v>71</v>
      </c>
      <c r="BN6" s="76" t="s">
        <v>72</v>
      </c>
      <c r="BO6" s="76" t="s">
        <v>73</v>
      </c>
      <c r="BP6" s="76" t="s">
        <v>74</v>
      </c>
      <c r="BQ6" s="76" t="s">
        <v>75</v>
      </c>
      <c r="BR6" s="76" t="s">
        <v>76</v>
      </c>
      <c r="BS6" s="76" t="s">
        <v>77</v>
      </c>
      <c r="BT6" s="76" t="s">
        <v>78</v>
      </c>
      <c r="BU6" s="76" t="s">
        <v>79</v>
      </c>
      <c r="BV6" s="76" t="s">
        <v>80</v>
      </c>
      <c r="BW6" s="76" t="s">
        <v>218</v>
      </c>
      <c r="BX6" s="76" t="s">
        <v>81</v>
      </c>
      <c r="BY6" s="76" t="s">
        <v>82</v>
      </c>
      <c r="BZ6" s="73"/>
      <c r="CA6" s="74"/>
      <c r="CB6" s="70"/>
      <c r="CC6" s="89"/>
      <c r="CD6" s="65"/>
      <c r="CE6" s="86"/>
      <c r="CF6" s="86"/>
      <c r="CG6" s="76"/>
      <c r="CH6" s="86"/>
      <c r="CI6" s="76"/>
      <c r="CJ6" s="76"/>
      <c r="CK6" s="73"/>
      <c r="CL6" s="70"/>
      <c r="CM6" s="91"/>
      <c r="CN6" s="67"/>
      <c r="CO6" s="87"/>
      <c r="CP6" s="73"/>
      <c r="CQ6" s="74"/>
      <c r="CR6" s="70"/>
      <c r="CS6" s="87"/>
      <c r="CT6" s="73"/>
      <c r="CU6" s="74"/>
      <c r="CV6" s="70"/>
      <c r="CW6" s="91"/>
      <c r="CX6" s="67"/>
      <c r="CY6" s="68"/>
      <c r="CZ6" s="75"/>
      <c r="DA6" s="76"/>
      <c r="DB6" s="76"/>
      <c r="DC6" s="86"/>
      <c r="DD6" s="76"/>
      <c r="DE6" s="76"/>
      <c r="DF6" s="73"/>
      <c r="DG6" s="70"/>
      <c r="DH6" s="91"/>
      <c r="DI6" s="67"/>
      <c r="DJ6" s="84"/>
      <c r="DK6" s="84" t="s">
        <v>112</v>
      </c>
      <c r="DL6" s="73" t="s">
        <v>114</v>
      </c>
      <c r="DM6" s="74" t="s">
        <v>113</v>
      </c>
      <c r="DN6" s="85" t="s">
        <v>116</v>
      </c>
      <c r="DO6" s="84" t="s">
        <v>118</v>
      </c>
      <c r="DP6" s="84" t="s">
        <v>119</v>
      </c>
      <c r="DQ6" s="84" t="s">
        <v>120</v>
      </c>
      <c r="DR6" s="97"/>
      <c r="DS6" s="70"/>
      <c r="DT6" s="91"/>
      <c r="DU6" s="67"/>
      <c r="DV6" s="87"/>
      <c r="DW6" s="73"/>
      <c r="DX6" s="74"/>
      <c r="DY6" s="70"/>
      <c r="DZ6" s="91"/>
      <c r="EA6" s="67"/>
      <c r="EB6" s="68"/>
      <c r="EC6" s="75"/>
      <c r="ED6" s="76"/>
      <c r="EE6" s="76"/>
      <c r="EF6" s="76"/>
      <c r="EG6" s="76"/>
      <c r="EH6" s="76"/>
      <c r="EI6" s="73"/>
      <c r="EJ6" s="70"/>
      <c r="EK6" s="91"/>
      <c r="EL6" s="67"/>
      <c r="EM6" s="76"/>
      <c r="EN6" s="76"/>
      <c r="EO6" s="76"/>
      <c r="EP6" s="76"/>
      <c r="EQ6" s="76"/>
      <c r="ER6" s="76"/>
      <c r="ES6" s="73"/>
      <c r="ET6" s="70"/>
      <c r="EU6" s="91"/>
      <c r="EV6" s="67"/>
      <c r="EW6" s="87"/>
      <c r="EX6" s="73"/>
      <c r="EY6" s="74"/>
      <c r="EZ6" s="70"/>
      <c r="FA6" s="91"/>
      <c r="FB6" s="67"/>
      <c r="FC6" s="68"/>
      <c r="FD6" s="75"/>
      <c r="FE6" s="87"/>
      <c r="FF6" s="73"/>
      <c r="FG6" s="74"/>
      <c r="FH6" s="70"/>
      <c r="FI6" s="91"/>
      <c r="FJ6" s="67"/>
      <c r="FK6" s="87"/>
      <c r="FL6" s="73"/>
      <c r="FM6" s="105"/>
      <c r="FN6" s="70"/>
      <c r="FO6" s="91"/>
      <c r="FP6" s="67"/>
      <c r="FQ6" s="87"/>
      <c r="FR6" s="73"/>
      <c r="FS6" s="105"/>
      <c r="FT6" s="70"/>
      <c r="FU6" s="91"/>
      <c r="FV6" s="67"/>
      <c r="FW6" s="68"/>
      <c r="FX6" s="75"/>
      <c r="FY6" s="87"/>
      <c r="FZ6" s="73"/>
      <c r="GA6" s="74"/>
      <c r="GB6" s="70"/>
      <c r="GC6" s="91"/>
      <c r="GD6" s="67"/>
      <c r="GE6" s="87"/>
      <c r="GF6" s="73"/>
      <c r="GG6" s="105"/>
      <c r="GH6" s="70"/>
      <c r="GI6" s="91"/>
      <c r="GJ6" s="67"/>
      <c r="GK6" s="87"/>
      <c r="GL6" s="73"/>
      <c r="GM6" s="105"/>
      <c r="GN6" s="70"/>
      <c r="GO6" s="91"/>
      <c r="GP6" s="67"/>
      <c r="GQ6" s="68"/>
      <c r="GR6" s="75"/>
      <c r="GS6" s="107"/>
    </row>
    <row r="7" spans="1:201" s="2" customFormat="1" ht="118.5" customHeight="1">
      <c r="A7" s="114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74"/>
      <c r="N7" s="70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3"/>
      <c r="CA7" s="74"/>
      <c r="CB7" s="70"/>
      <c r="CC7" s="90"/>
      <c r="CD7" s="66"/>
      <c r="CE7" s="86"/>
      <c r="CF7" s="86"/>
      <c r="CG7" s="76"/>
      <c r="CH7" s="86"/>
      <c r="CI7" s="76"/>
      <c r="CJ7" s="76"/>
      <c r="CK7" s="73"/>
      <c r="CL7" s="70"/>
      <c r="CM7" s="91"/>
      <c r="CN7" s="67"/>
      <c r="CO7" s="87"/>
      <c r="CP7" s="73"/>
      <c r="CQ7" s="74"/>
      <c r="CR7" s="70"/>
      <c r="CS7" s="87"/>
      <c r="CT7" s="73"/>
      <c r="CU7" s="74"/>
      <c r="CV7" s="70"/>
      <c r="CW7" s="91"/>
      <c r="CX7" s="67"/>
      <c r="CY7" s="68"/>
      <c r="CZ7" s="75"/>
      <c r="DA7" s="76"/>
      <c r="DB7" s="76"/>
      <c r="DC7" s="86"/>
      <c r="DD7" s="76"/>
      <c r="DE7" s="76"/>
      <c r="DF7" s="73"/>
      <c r="DG7" s="70"/>
      <c r="DH7" s="91"/>
      <c r="DI7" s="67"/>
      <c r="DJ7" s="84"/>
      <c r="DK7" s="84"/>
      <c r="DL7" s="73"/>
      <c r="DM7" s="74"/>
      <c r="DN7" s="85"/>
      <c r="DO7" s="84"/>
      <c r="DP7" s="84"/>
      <c r="DQ7" s="84"/>
      <c r="DR7" s="98"/>
      <c r="DS7" s="70"/>
      <c r="DT7" s="91"/>
      <c r="DU7" s="67"/>
      <c r="DV7" s="87"/>
      <c r="DW7" s="73"/>
      <c r="DX7" s="74"/>
      <c r="DY7" s="70"/>
      <c r="DZ7" s="91"/>
      <c r="EA7" s="67"/>
      <c r="EB7" s="68"/>
      <c r="EC7" s="75"/>
      <c r="ED7" s="76"/>
      <c r="EE7" s="76"/>
      <c r="EF7" s="76"/>
      <c r="EG7" s="76"/>
      <c r="EH7" s="76"/>
      <c r="EI7" s="73"/>
      <c r="EJ7" s="70"/>
      <c r="EK7" s="91"/>
      <c r="EL7" s="67"/>
      <c r="EM7" s="76"/>
      <c r="EN7" s="76"/>
      <c r="EO7" s="76"/>
      <c r="EP7" s="76"/>
      <c r="EQ7" s="76"/>
      <c r="ER7" s="76"/>
      <c r="ES7" s="73"/>
      <c r="ET7" s="70"/>
      <c r="EU7" s="91"/>
      <c r="EV7" s="67"/>
      <c r="EW7" s="87"/>
      <c r="EX7" s="73"/>
      <c r="EY7" s="74"/>
      <c r="EZ7" s="70"/>
      <c r="FA7" s="91"/>
      <c r="FB7" s="67"/>
      <c r="FC7" s="68"/>
      <c r="FD7" s="75"/>
      <c r="FE7" s="87"/>
      <c r="FF7" s="73"/>
      <c r="FG7" s="74"/>
      <c r="FH7" s="70"/>
      <c r="FI7" s="91"/>
      <c r="FJ7" s="67"/>
      <c r="FK7" s="87"/>
      <c r="FL7" s="73"/>
      <c r="FM7" s="106"/>
      <c r="FN7" s="70"/>
      <c r="FO7" s="91"/>
      <c r="FP7" s="67"/>
      <c r="FQ7" s="87"/>
      <c r="FR7" s="73"/>
      <c r="FS7" s="106"/>
      <c r="FT7" s="70"/>
      <c r="FU7" s="91"/>
      <c r="FV7" s="67"/>
      <c r="FW7" s="68"/>
      <c r="FX7" s="75"/>
      <c r="FY7" s="87"/>
      <c r="FZ7" s="73"/>
      <c r="GA7" s="74"/>
      <c r="GB7" s="70"/>
      <c r="GC7" s="91"/>
      <c r="GD7" s="67"/>
      <c r="GE7" s="87"/>
      <c r="GF7" s="73"/>
      <c r="GG7" s="106"/>
      <c r="GH7" s="70"/>
      <c r="GI7" s="91"/>
      <c r="GJ7" s="67"/>
      <c r="GK7" s="87"/>
      <c r="GL7" s="73"/>
      <c r="GM7" s="106"/>
      <c r="GN7" s="70"/>
      <c r="GO7" s="91"/>
      <c r="GP7" s="67"/>
      <c r="GQ7" s="68"/>
      <c r="GR7" s="75"/>
      <c r="GS7" s="107"/>
    </row>
    <row r="8" spans="1:201" s="2" customFormat="1">
      <c r="A8" s="25" t="s">
        <v>296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4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>
      <c r="A9" s="41" t="s">
        <v>301</v>
      </c>
      <c r="B9" s="41">
        <v>1</v>
      </c>
      <c r="C9" s="41">
        <v>1</v>
      </c>
      <c r="D9" s="41">
        <v>0</v>
      </c>
      <c r="E9" s="41">
        <v>1</v>
      </c>
      <c r="F9" s="41">
        <v>1</v>
      </c>
      <c r="G9" s="41">
        <v>1</v>
      </c>
      <c r="H9" s="41">
        <v>1</v>
      </c>
      <c r="I9" s="41">
        <v>0</v>
      </c>
      <c r="J9" s="41">
        <v>1</v>
      </c>
      <c r="K9" s="41">
        <v>1</v>
      </c>
      <c r="L9" s="43">
        <f>SUM(B9:K9)</f>
        <v>8</v>
      </c>
      <c r="M9" s="45">
        <f>L9/$L$8*100</f>
        <v>80</v>
      </c>
      <c r="N9" s="43">
        <f>IF(M9&lt;70,0,IF(AND(M9&gt;=70,M9&lt;80),40,IF(AND(M9&gt;=80,M9&lt;90),60,IF(M9&gt;=90,100))))</f>
        <v>60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1</v>
      </c>
      <c r="Y9" s="41">
        <v>1</v>
      </c>
      <c r="Z9" s="41">
        <v>1</v>
      </c>
      <c r="AA9" s="41">
        <v>1</v>
      </c>
      <c r="AB9" s="41">
        <v>0</v>
      </c>
      <c r="AC9" s="41">
        <v>1</v>
      </c>
      <c r="AD9" s="41">
        <v>0</v>
      </c>
      <c r="AE9" s="41">
        <v>1</v>
      </c>
      <c r="AF9" s="41">
        <v>1</v>
      </c>
      <c r="AG9" s="41">
        <v>1</v>
      </c>
      <c r="AH9" s="41">
        <v>0</v>
      </c>
      <c r="AI9" s="41">
        <v>0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1</v>
      </c>
      <c r="AP9" s="41">
        <v>1</v>
      </c>
      <c r="AQ9" s="41">
        <v>1</v>
      </c>
      <c r="AR9" s="41">
        <v>0</v>
      </c>
      <c r="AS9" s="41">
        <v>1</v>
      </c>
      <c r="AT9" s="41">
        <v>1</v>
      </c>
      <c r="AU9" s="41">
        <v>1</v>
      </c>
      <c r="AV9" s="41">
        <v>1</v>
      </c>
      <c r="AW9" s="41">
        <v>1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1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1">
        <v>1</v>
      </c>
      <c r="BR9" s="41">
        <v>1</v>
      </c>
      <c r="BS9" s="41">
        <v>1</v>
      </c>
      <c r="BT9" s="41">
        <v>1</v>
      </c>
      <c r="BU9" s="41">
        <v>0</v>
      </c>
      <c r="BV9" s="41">
        <v>0</v>
      </c>
      <c r="BW9" s="41">
        <v>0</v>
      </c>
      <c r="BX9" s="41">
        <v>0</v>
      </c>
      <c r="BY9" s="41">
        <v>1</v>
      </c>
      <c r="BZ9" s="43">
        <f>SUM(O9:BY9)</f>
        <v>50</v>
      </c>
      <c r="CA9" s="45">
        <f>BZ9/$BZ$8*100</f>
        <v>79.365079365079367</v>
      </c>
      <c r="CB9" s="43">
        <f>IF(CA9&lt;70,0,IF(AND(CA9&gt;=70,CA9&lt;80),40,IF(AND(CA9&gt;=80,CA9&lt;90),60,IF(CA9&gt;=90,100))))</f>
        <v>40</v>
      </c>
      <c r="CC9" s="56"/>
      <c r="CD9" s="45">
        <f>(N9+CB9)/2</f>
        <v>50</v>
      </c>
      <c r="CE9" s="41">
        <v>1</v>
      </c>
      <c r="CF9" s="41">
        <v>1</v>
      </c>
      <c r="CG9" s="41">
        <v>1</v>
      </c>
      <c r="CH9" s="41">
        <v>0</v>
      </c>
      <c r="CI9" s="41">
        <v>1</v>
      </c>
      <c r="CJ9" s="41">
        <v>1</v>
      </c>
      <c r="CK9" s="43">
        <f>SUM(CE9:CJ9)</f>
        <v>5</v>
      </c>
      <c r="CL9" s="43">
        <f>IF(CK9=0,0,IF(AND(CK9&gt;=1,CK9&lt;=4),CK9*20,IF(CK9&gt;4,100)))</f>
        <v>100</v>
      </c>
      <c r="CM9" s="56"/>
      <c r="CN9" s="46">
        <f>CL9</f>
        <v>100</v>
      </c>
      <c r="CO9" s="41">
        <v>90</v>
      </c>
      <c r="CP9" s="41">
        <v>90</v>
      </c>
      <c r="CQ9" s="45">
        <f>CP9/CO9*100</f>
        <v>100</v>
      </c>
      <c r="CR9" s="45">
        <f>CQ9</f>
        <v>100</v>
      </c>
      <c r="CS9" s="41">
        <v>90</v>
      </c>
      <c r="CT9" s="41">
        <v>90</v>
      </c>
      <c r="CU9" s="45">
        <f>CT9/CS9*100</f>
        <v>100</v>
      </c>
      <c r="CV9" s="45">
        <f>CU9</f>
        <v>100</v>
      </c>
      <c r="CW9" s="56"/>
      <c r="CX9" s="45">
        <f>(CR9+CV9)/2</f>
        <v>100</v>
      </c>
      <c r="CY9" s="56"/>
      <c r="CZ9" s="45">
        <f>($CC$8*CD9)+($CM$8*CN9)+($CW$8*CX9)</f>
        <v>85</v>
      </c>
      <c r="DA9" s="41">
        <v>0</v>
      </c>
      <c r="DB9" s="41">
        <v>1</v>
      </c>
      <c r="DC9" s="41">
        <v>1</v>
      </c>
      <c r="DD9" s="41">
        <v>1</v>
      </c>
      <c r="DE9" s="41">
        <v>1</v>
      </c>
      <c r="DF9" s="30">
        <f>SUM(DA9:DE9)</f>
        <v>4</v>
      </c>
      <c r="DG9" s="43">
        <f>IF(DF9=0,0,IF(AND(DF9&gt;=1,DF9&lt;5),DF9*20,IF(DF9&gt;=5,100)))</f>
        <v>80</v>
      </c>
      <c r="DH9" s="56"/>
      <c r="DI9" s="45">
        <f>DG9</f>
        <v>80</v>
      </c>
      <c r="DJ9" s="41">
        <v>1</v>
      </c>
      <c r="DK9" s="41">
        <v>108</v>
      </c>
      <c r="DL9" s="41">
        <v>80</v>
      </c>
      <c r="DM9" s="45">
        <f>DL9/DK9*100</f>
        <v>74.074074074074076</v>
      </c>
      <c r="DN9" s="43">
        <f>IF(DM9&lt;10,0,IF(AND(DM9&gt;=10,DM9&lt;50),1,IF(DM9&gt;=50,2)))</f>
        <v>2</v>
      </c>
      <c r="DO9" s="41">
        <v>2</v>
      </c>
      <c r="DP9" s="41">
        <v>0</v>
      </c>
      <c r="DQ9" s="41">
        <v>0</v>
      </c>
      <c r="DR9" s="42">
        <f>DJ9+DN9+DO9+DP9+DQ9</f>
        <v>5</v>
      </c>
      <c r="DS9" s="43">
        <f>IF(DR9=0,0,IF(AND(DR9&gt;=1,DR9&lt;5),DR9*20,IF(DR9&gt;=5,100)))</f>
        <v>100</v>
      </c>
      <c r="DT9" s="56"/>
      <c r="DU9" s="45">
        <f>DS9</f>
        <v>100</v>
      </c>
      <c r="DV9" s="41">
        <v>90</v>
      </c>
      <c r="DW9" s="41">
        <v>90</v>
      </c>
      <c r="DX9" s="45">
        <f>DW9/DV9*100</f>
        <v>100</v>
      </c>
      <c r="DY9" s="45">
        <f>DX9</f>
        <v>100</v>
      </c>
      <c r="DZ9" s="56"/>
      <c r="EA9" s="45">
        <f>DY9</f>
        <v>100</v>
      </c>
      <c r="EB9" s="56"/>
      <c r="EC9" s="47">
        <f>($DH$8*DI9)+($DT$8*DU9)+($DZ$8*EA9)</f>
        <v>94</v>
      </c>
      <c r="ED9" s="41">
        <v>1</v>
      </c>
      <c r="EE9" s="41">
        <v>0</v>
      </c>
      <c r="EF9" s="41">
        <v>0</v>
      </c>
      <c r="EG9" s="41">
        <v>0</v>
      </c>
      <c r="EH9" s="41">
        <v>0</v>
      </c>
      <c r="EI9" s="43">
        <f>SUM(ED9:EH9)</f>
        <v>1</v>
      </c>
      <c r="EJ9" s="43">
        <f>IF(EI9=0,0,IF(AND(EI9&gt;=1,EI9&lt;5),EI9*20,IF(EI9&gt;=5,100)))</f>
        <v>20</v>
      </c>
      <c r="EK9" s="56"/>
      <c r="EL9" s="45">
        <f>EJ9</f>
        <v>20</v>
      </c>
      <c r="EM9" s="41">
        <v>0</v>
      </c>
      <c r="EN9" s="41">
        <v>0</v>
      </c>
      <c r="EO9" s="41">
        <v>0</v>
      </c>
      <c r="EP9" s="41">
        <v>1</v>
      </c>
      <c r="EQ9" s="41">
        <v>0</v>
      </c>
      <c r="ER9" s="41">
        <v>1</v>
      </c>
      <c r="ES9" s="43">
        <f>SUM(EM9:ER9)</f>
        <v>2</v>
      </c>
      <c r="ET9" s="43">
        <f>IF(ES9=0,0,IF(AND(ES9&gt;=1,ES9&lt;5),ES9*20,IF(ES9&gt;=5,100)))</f>
        <v>40</v>
      </c>
      <c r="EU9" s="56"/>
      <c r="EV9" s="45">
        <f>ET9</f>
        <v>40</v>
      </c>
      <c r="EW9" s="41">
        <v>90</v>
      </c>
      <c r="EX9" s="41">
        <v>90</v>
      </c>
      <c r="EY9" s="47">
        <f>EX9/EW9*100</f>
        <v>100</v>
      </c>
      <c r="EZ9" s="45">
        <f>EY9</f>
        <v>100</v>
      </c>
      <c r="FA9" s="56"/>
      <c r="FB9" s="45">
        <f>EZ9</f>
        <v>100</v>
      </c>
      <c r="FC9" s="56"/>
      <c r="FD9" s="47">
        <f>($EK$8*EL9)+($EU$8*EV9)+($FA$8*FB9)</f>
        <v>52</v>
      </c>
      <c r="FE9" s="41">
        <v>90</v>
      </c>
      <c r="FF9" s="41">
        <v>90</v>
      </c>
      <c r="FG9" s="43">
        <f>FF9*FE9/100</f>
        <v>81</v>
      </c>
      <c r="FH9" s="45">
        <f>FG9</f>
        <v>81</v>
      </c>
      <c r="FI9" s="56"/>
      <c r="FJ9" s="45">
        <f>FH9</f>
        <v>81</v>
      </c>
      <c r="FK9" s="41">
        <v>90</v>
      </c>
      <c r="FL9" s="41">
        <v>90</v>
      </c>
      <c r="FM9" s="47">
        <f>FL9/FK9*100</f>
        <v>100</v>
      </c>
      <c r="FN9" s="47">
        <f>FM9</f>
        <v>100</v>
      </c>
      <c r="FO9" s="56"/>
      <c r="FP9" s="45">
        <f>FN9</f>
        <v>100</v>
      </c>
      <c r="FQ9" s="41">
        <v>90</v>
      </c>
      <c r="FR9" s="41">
        <v>90</v>
      </c>
      <c r="FS9" s="47">
        <f>FR9/FQ9*100</f>
        <v>100</v>
      </c>
      <c r="FT9" s="45">
        <f>FS9</f>
        <v>100</v>
      </c>
      <c r="FU9" s="56"/>
      <c r="FV9" s="45">
        <f>FT9</f>
        <v>100</v>
      </c>
      <c r="FW9" s="56"/>
      <c r="FX9" s="47">
        <f>($FI$8*FJ9)+($FO$8*FP9)+($FU$8*FV9)</f>
        <v>92.4</v>
      </c>
      <c r="FY9" s="41">
        <v>90</v>
      </c>
      <c r="FZ9" s="41">
        <v>90</v>
      </c>
      <c r="GA9" s="47">
        <f>FZ9/FY9*100</f>
        <v>100</v>
      </c>
      <c r="GB9" s="45">
        <f>GA9</f>
        <v>100</v>
      </c>
      <c r="GC9" s="56"/>
      <c r="GD9" s="45">
        <f>GB9</f>
        <v>100</v>
      </c>
      <c r="GE9" s="41">
        <v>90</v>
      </c>
      <c r="GF9" s="41">
        <v>90</v>
      </c>
      <c r="GG9" s="47">
        <f>GF9/GE9*100</f>
        <v>100</v>
      </c>
      <c r="GH9" s="45">
        <f>GG9</f>
        <v>100</v>
      </c>
      <c r="GI9" s="56"/>
      <c r="GJ9" s="45">
        <f>GH9</f>
        <v>100</v>
      </c>
      <c r="GK9" s="41">
        <v>90</v>
      </c>
      <c r="GL9" s="41">
        <v>90</v>
      </c>
      <c r="GM9" s="47">
        <f>GL9/GK9*100</f>
        <v>100</v>
      </c>
      <c r="GN9" s="45">
        <f>GM9</f>
        <v>100</v>
      </c>
      <c r="GO9" s="56"/>
      <c r="GP9" s="45">
        <f>GN9</f>
        <v>100</v>
      </c>
      <c r="GQ9" s="56"/>
      <c r="GR9" s="47">
        <f>($GC$8*GD9)+($GI$8*GJ9)+($GO$8*GP9)</f>
        <v>100</v>
      </c>
      <c r="GS9" s="47">
        <f>($CY$8*CZ9)+($EB$8*EC9)+($FC$8*FD9)+($FW$8*FX9)+($GQ$8*GR9)</f>
        <v>87.46</v>
      </c>
    </row>
    <row r="10" spans="1:201" s="29" customForma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3"/>
      <c r="CA10" s="54"/>
      <c r="CB10" s="53"/>
      <c r="CC10" s="52"/>
      <c r="CD10" s="54"/>
      <c r="CE10" s="52"/>
      <c r="CF10" s="52"/>
      <c r="CG10" s="52"/>
      <c r="CH10" s="52"/>
      <c r="CI10" s="52"/>
      <c r="CJ10" s="52"/>
      <c r="CK10" s="53"/>
      <c r="CL10" s="53"/>
      <c r="CM10" s="52"/>
      <c r="CN10" s="54"/>
      <c r="CO10" s="52"/>
      <c r="CP10" s="52"/>
      <c r="CQ10" s="54"/>
      <c r="CR10" s="54"/>
      <c r="CS10" s="52"/>
      <c r="CT10" s="52"/>
      <c r="CU10" s="54"/>
      <c r="CV10" s="54"/>
      <c r="CW10" s="52"/>
      <c r="CX10" s="54"/>
      <c r="CY10" s="52"/>
      <c r="CZ10" s="54"/>
      <c r="DA10" s="52"/>
      <c r="DB10" s="52"/>
      <c r="DC10" s="52"/>
      <c r="DD10" s="52"/>
      <c r="DE10" s="52"/>
      <c r="DF10" s="53"/>
      <c r="DG10" s="53"/>
      <c r="DH10" s="52"/>
      <c r="DI10" s="54"/>
      <c r="DJ10" s="52"/>
      <c r="DK10" s="52"/>
      <c r="DL10" s="52"/>
      <c r="DM10" s="54"/>
      <c r="DN10" s="53"/>
      <c r="DO10" s="52"/>
      <c r="DP10" s="52"/>
      <c r="DQ10" s="52"/>
      <c r="DR10" s="52"/>
      <c r="DS10" s="53"/>
      <c r="DT10" s="52"/>
      <c r="DU10" s="54"/>
      <c r="DV10" s="52"/>
      <c r="DW10" s="52"/>
      <c r="DX10" s="54"/>
      <c r="DY10" s="54"/>
      <c r="DZ10" s="52"/>
      <c r="EA10" s="54"/>
      <c r="EB10" s="52"/>
      <c r="EC10" s="55"/>
      <c r="ED10" s="52"/>
      <c r="EE10" s="52"/>
      <c r="EF10" s="52"/>
      <c r="EG10" s="52"/>
      <c r="EH10" s="52"/>
      <c r="EI10" s="53"/>
      <c r="EJ10" s="53"/>
      <c r="EK10" s="52"/>
      <c r="EL10" s="54"/>
      <c r="EM10" s="52"/>
      <c r="EN10" s="52"/>
      <c r="EO10" s="52"/>
      <c r="EP10" s="52"/>
      <c r="EQ10" s="52"/>
      <c r="ER10" s="52"/>
      <c r="ES10" s="53"/>
      <c r="ET10" s="53"/>
      <c r="EU10" s="52"/>
      <c r="EV10" s="54"/>
      <c r="EW10" s="52"/>
      <c r="EX10" s="52"/>
      <c r="EY10" s="55"/>
      <c r="EZ10" s="54"/>
      <c r="FA10" s="52"/>
      <c r="FB10" s="54"/>
      <c r="FC10" s="52"/>
      <c r="FD10" s="55"/>
      <c r="FE10" s="52"/>
      <c r="FF10" s="52"/>
      <c r="FG10" s="53"/>
      <c r="FH10" s="54"/>
      <c r="FI10" s="52"/>
      <c r="FJ10" s="54"/>
      <c r="FK10" s="52"/>
      <c r="FL10" s="52"/>
      <c r="FM10" s="55"/>
      <c r="FN10" s="55"/>
      <c r="FO10" s="52"/>
      <c r="FP10" s="54"/>
      <c r="FQ10" s="52"/>
      <c r="FR10" s="52"/>
      <c r="FS10" s="55"/>
      <c r="FT10" s="54"/>
      <c r="FU10" s="52"/>
      <c r="FV10" s="54"/>
      <c r="FW10" s="52"/>
      <c r="FX10" s="55"/>
      <c r="FY10" s="52"/>
      <c r="FZ10" s="52"/>
      <c r="GA10" s="55"/>
      <c r="GB10" s="54"/>
      <c r="GC10" s="52"/>
      <c r="GD10" s="54"/>
      <c r="GE10" s="52"/>
      <c r="GF10" s="52"/>
      <c r="GG10" s="55"/>
      <c r="GH10" s="54"/>
      <c r="GI10" s="52"/>
      <c r="GJ10" s="54"/>
      <c r="GK10" s="52"/>
      <c r="GL10" s="52"/>
      <c r="GM10" s="55"/>
      <c r="GN10" s="54"/>
      <c r="GO10" s="52"/>
      <c r="GP10" s="54"/>
      <c r="GQ10" s="52"/>
      <c r="GR10" s="55"/>
      <c r="GS10" s="55"/>
    </row>
    <row r="11" spans="1:201" s="29" customForma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3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3"/>
      <c r="CA11" s="54"/>
      <c r="CB11" s="53"/>
      <c r="CC11" s="52"/>
      <c r="CD11" s="54"/>
      <c r="CE11" s="52"/>
      <c r="CF11" s="52"/>
      <c r="CG11" s="52"/>
      <c r="CH11" s="52"/>
      <c r="CI11" s="52"/>
      <c r="CJ11" s="52"/>
      <c r="CK11" s="53"/>
      <c r="CL11" s="53"/>
      <c r="CM11" s="52"/>
      <c r="CN11" s="54"/>
      <c r="CO11" s="52"/>
      <c r="CP11" s="52"/>
      <c r="CQ11" s="54"/>
      <c r="CR11" s="54"/>
      <c r="CS11" s="52"/>
      <c r="CT11" s="52"/>
      <c r="CU11" s="54"/>
      <c r="CV11" s="54"/>
      <c r="CW11" s="52"/>
      <c r="CX11" s="54"/>
      <c r="CY11" s="52"/>
      <c r="CZ11" s="54"/>
      <c r="DA11" s="52"/>
      <c r="DB11" s="52"/>
      <c r="DC11" s="52"/>
      <c r="DD11" s="52"/>
      <c r="DE11" s="52"/>
      <c r="DF11" s="53"/>
      <c r="DG11" s="53"/>
      <c r="DH11" s="52"/>
      <c r="DI11" s="54"/>
      <c r="DJ11" s="52"/>
      <c r="DK11" s="52"/>
      <c r="DL11" s="52"/>
      <c r="DM11" s="54"/>
      <c r="DN11" s="53"/>
      <c r="DO11" s="52"/>
      <c r="DP11" s="52"/>
      <c r="DQ11" s="52"/>
      <c r="DR11" s="52"/>
      <c r="DS11" s="53"/>
      <c r="DT11" s="52"/>
      <c r="DU11" s="54"/>
      <c r="DV11" s="52"/>
      <c r="DW11" s="52"/>
      <c r="DX11" s="54"/>
      <c r="DY11" s="54"/>
      <c r="DZ11" s="52"/>
      <c r="EA11" s="54"/>
      <c r="EB11" s="52"/>
      <c r="EC11" s="55"/>
      <c r="ED11" s="52"/>
      <c r="EE11" s="52"/>
      <c r="EF11" s="52"/>
      <c r="EG11" s="52"/>
      <c r="EH11" s="52"/>
      <c r="EI11" s="53"/>
      <c r="EJ11" s="53"/>
      <c r="EK11" s="52"/>
      <c r="EL11" s="54"/>
      <c r="EM11" s="52"/>
      <c r="EN11" s="52"/>
      <c r="EO11" s="52"/>
      <c r="EP11" s="52"/>
      <c r="EQ11" s="52"/>
      <c r="ER11" s="52"/>
      <c r="ES11" s="53"/>
      <c r="ET11" s="53"/>
      <c r="EU11" s="52"/>
      <c r="EV11" s="54"/>
      <c r="EW11" s="52"/>
      <c r="EX11" s="52"/>
      <c r="EY11" s="55"/>
      <c r="EZ11" s="54"/>
      <c r="FA11" s="52"/>
      <c r="FB11" s="54"/>
      <c r="FC11" s="52"/>
      <c r="FD11" s="55"/>
      <c r="FE11" s="52"/>
      <c r="FF11" s="52"/>
      <c r="FG11" s="53"/>
      <c r="FH11" s="54"/>
      <c r="FI11" s="52"/>
      <c r="FJ11" s="54"/>
      <c r="FK11" s="52"/>
      <c r="FL11" s="52"/>
      <c r="FM11" s="55"/>
      <c r="FN11" s="55"/>
      <c r="FO11" s="52"/>
      <c r="FP11" s="54"/>
      <c r="FQ11" s="52"/>
      <c r="FR11" s="52"/>
      <c r="FS11" s="55"/>
      <c r="FT11" s="54"/>
      <c r="FU11" s="52"/>
      <c r="FV11" s="54"/>
      <c r="FW11" s="52"/>
      <c r="FX11" s="55"/>
      <c r="FY11" s="52"/>
      <c r="FZ11" s="52"/>
      <c r="GA11" s="55"/>
      <c r="GB11" s="54"/>
      <c r="GC11" s="52"/>
      <c r="GD11" s="54"/>
      <c r="GE11" s="52"/>
      <c r="GF11" s="52"/>
      <c r="GG11" s="55"/>
      <c r="GH11" s="54"/>
      <c r="GI11" s="52"/>
      <c r="GJ11" s="54"/>
      <c r="GK11" s="52"/>
      <c r="GL11" s="52"/>
      <c r="GM11" s="55"/>
      <c r="GN11" s="54"/>
      <c r="GO11" s="52"/>
      <c r="GP11" s="54"/>
      <c r="GQ11" s="52"/>
      <c r="GR11" s="55"/>
      <c r="GS11" s="55"/>
    </row>
    <row r="12" spans="1:201">
      <c r="N12" s="44"/>
    </row>
    <row r="13" spans="1:201">
      <c r="A13" s="108" t="s">
        <v>293</v>
      </c>
      <c r="B13" s="108"/>
      <c r="C13" s="108"/>
      <c r="D13" s="108"/>
      <c r="E13" s="108"/>
      <c r="F13" s="108"/>
      <c r="G13" s="108"/>
      <c r="H13" s="108"/>
      <c r="N13" s="44"/>
    </row>
    <row r="14" spans="1:201">
      <c r="A14" s="109" t="s">
        <v>294</v>
      </c>
      <c r="B14" s="109"/>
      <c r="C14" s="109"/>
      <c r="D14" s="109"/>
      <c r="E14" s="109"/>
      <c r="F14" s="109"/>
      <c r="G14" s="109"/>
      <c r="H14" s="109"/>
      <c r="N14" s="44"/>
    </row>
    <row r="15" spans="1:201">
      <c r="A15" s="110" t="s">
        <v>295</v>
      </c>
      <c r="B15" s="110"/>
      <c r="C15" s="110"/>
      <c r="D15" s="110"/>
      <c r="E15" s="110"/>
      <c r="F15" s="110"/>
      <c r="G15" s="110"/>
      <c r="H15" s="110"/>
      <c r="N15" s="44"/>
    </row>
    <row r="16" spans="1:201" ht="37.5" customHeight="1">
      <c r="A16" s="111" t="s">
        <v>297</v>
      </c>
      <c r="B16" s="111"/>
      <c r="C16" s="111"/>
      <c r="D16" s="111"/>
      <c r="E16" s="111"/>
      <c r="F16" s="111"/>
      <c r="G16" s="111"/>
      <c r="H16" s="111"/>
      <c r="N16" s="44"/>
    </row>
    <row r="17" spans="1:14" ht="36" customHeight="1">
      <c r="A17" s="111" t="s">
        <v>298</v>
      </c>
      <c r="B17" s="111"/>
      <c r="C17" s="111"/>
      <c r="D17" s="111"/>
      <c r="E17" s="111"/>
      <c r="F17" s="111"/>
      <c r="G17" s="111"/>
      <c r="H17" s="111"/>
      <c r="N17" s="44"/>
    </row>
    <row r="18" spans="1:14">
      <c r="A18" s="51"/>
      <c r="B18" s="51"/>
      <c r="C18" s="51"/>
      <c r="D18" s="51"/>
      <c r="E18" s="51"/>
      <c r="F18" s="51"/>
      <c r="G18" s="51"/>
      <c r="H18" s="51"/>
      <c r="N18" s="44"/>
    </row>
    <row r="19" spans="1:14">
      <c r="A19" s="51"/>
      <c r="B19" s="51"/>
      <c r="C19" s="51"/>
      <c r="D19" s="51"/>
      <c r="E19" s="51"/>
      <c r="F19" s="51"/>
      <c r="G19" s="51"/>
      <c r="H19" s="51"/>
      <c r="N19" s="44"/>
    </row>
    <row r="20" spans="1:14">
      <c r="A20" s="51"/>
      <c r="B20" s="51"/>
      <c r="C20" s="51"/>
      <c r="D20" s="51"/>
      <c r="E20" s="51"/>
      <c r="F20" s="51"/>
      <c r="G20" s="51"/>
      <c r="H20" s="51"/>
      <c r="N20" s="44"/>
    </row>
    <row r="21" spans="1:14">
      <c r="A21" s="51"/>
      <c r="B21" s="51"/>
      <c r="C21" s="51"/>
      <c r="D21" s="51"/>
      <c r="E21" s="51"/>
      <c r="F21" s="51"/>
      <c r="G21" s="51"/>
      <c r="H21" s="51"/>
      <c r="N21" s="44"/>
    </row>
    <row r="22" spans="1:14">
      <c r="A22" s="51"/>
      <c r="B22" s="51"/>
      <c r="C22" s="51"/>
      <c r="D22" s="51"/>
      <c r="E22" s="51"/>
      <c r="F22" s="51"/>
      <c r="G22" s="51"/>
      <c r="H22" s="51"/>
      <c r="N22" s="44"/>
    </row>
    <row r="23" spans="1:14">
      <c r="A23" s="51"/>
      <c r="B23" s="51"/>
      <c r="C23" s="51"/>
      <c r="D23" s="51"/>
      <c r="E23" s="51"/>
      <c r="F23" s="51"/>
      <c r="G23" s="51"/>
      <c r="H23" s="51"/>
      <c r="N23" s="44"/>
    </row>
    <row r="24" spans="1:14">
      <c r="A24" s="51"/>
      <c r="B24" s="51"/>
      <c r="C24" s="51"/>
      <c r="D24" s="51"/>
      <c r="E24" s="51"/>
      <c r="F24" s="51"/>
      <c r="G24" s="51"/>
      <c r="H24" s="51"/>
      <c r="N24" s="44"/>
    </row>
    <row r="25" spans="1:14">
      <c r="A25" s="51"/>
      <c r="B25" s="51"/>
      <c r="C25" s="51"/>
      <c r="D25" s="51"/>
      <c r="E25" s="51"/>
      <c r="F25" s="51"/>
      <c r="G25" s="51"/>
      <c r="H25" s="51"/>
      <c r="N25" s="44"/>
    </row>
    <row r="26" spans="1:14">
      <c r="A26" s="51"/>
      <c r="B26" s="51"/>
      <c r="C26" s="51"/>
      <c r="D26" s="51"/>
      <c r="E26" s="51"/>
      <c r="F26" s="51"/>
      <c r="G26" s="51"/>
      <c r="H26" s="51"/>
    </row>
    <row r="27" spans="1:14">
      <c r="A27" s="51"/>
      <c r="B27" s="51"/>
      <c r="C27" s="51"/>
      <c r="D27" s="51"/>
      <c r="E27" s="51"/>
      <c r="F27" s="51"/>
      <c r="G27" s="51"/>
      <c r="H27" s="51"/>
    </row>
    <row r="28" spans="1:14">
      <c r="A28" s="51"/>
      <c r="B28" s="51"/>
      <c r="C28" s="51"/>
      <c r="D28" s="51"/>
      <c r="E28" s="51"/>
      <c r="F28" s="51"/>
      <c r="G28" s="51"/>
      <c r="H28" s="51"/>
    </row>
    <row r="29" spans="1:14">
      <c r="A29" s="51"/>
      <c r="B29" s="51"/>
      <c r="C29" s="51"/>
      <c r="D29" s="51"/>
      <c r="E29" s="51"/>
      <c r="F29" s="51"/>
      <c r="G29" s="51"/>
      <c r="H29" s="51"/>
    </row>
    <row r="30" spans="1:14">
      <c r="A30" s="51"/>
      <c r="B30" s="51"/>
      <c r="C30" s="51"/>
      <c r="D30" s="51"/>
      <c r="E30" s="51"/>
      <c r="F30" s="51"/>
      <c r="G30" s="51"/>
      <c r="H30" s="51"/>
    </row>
  </sheetData>
  <mergeCells count="254">
    <mergeCell ref="A13:H13"/>
    <mergeCell ref="A14:H14"/>
    <mergeCell ref="A15:H15"/>
    <mergeCell ref="A16:H16"/>
    <mergeCell ref="A1:A7"/>
    <mergeCell ref="A17:H17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>
      <selection activeCell="A4" sqref="A4:XFD4"/>
    </sheetView>
  </sheetViews>
  <sheetFormatPr defaultRowHeight="15.75"/>
  <cols>
    <col min="1" max="1" width="45.7109375" style="18" customWidth="1"/>
    <col min="2" max="16384" width="9.140625" style="18"/>
  </cols>
  <sheetData>
    <row r="1" spans="1:23" ht="33.75" customHeight="1">
      <c r="A1" s="115" t="s">
        <v>261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 ht="95.25" customHeight="1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>
      <c r="A3" s="25" t="s">
        <v>262</v>
      </c>
      <c r="B3" s="26">
        <v>0.3</v>
      </c>
      <c r="C3" s="26">
        <v>0.3</v>
      </c>
      <c r="D3" s="26">
        <v>0.4</v>
      </c>
      <c r="E3" s="28">
        <v>0.2</v>
      </c>
      <c r="F3" s="26">
        <v>0.3</v>
      </c>
      <c r="G3" s="26">
        <v>0.4</v>
      </c>
      <c r="H3" s="26">
        <v>0.3</v>
      </c>
      <c r="I3" s="28">
        <v>0.2</v>
      </c>
      <c r="J3" s="26">
        <v>0.3</v>
      </c>
      <c r="K3" s="26">
        <v>0.4</v>
      </c>
      <c r="L3" s="26">
        <v>0.3</v>
      </c>
      <c r="M3" s="28">
        <v>0.15</v>
      </c>
      <c r="N3" s="26">
        <v>0.4</v>
      </c>
      <c r="O3" s="26">
        <v>0.4</v>
      </c>
      <c r="P3" s="26">
        <v>0.2</v>
      </c>
      <c r="Q3" s="28">
        <v>0.15</v>
      </c>
      <c r="R3" s="26">
        <v>0.2</v>
      </c>
      <c r="S3" s="26">
        <v>0.3</v>
      </c>
      <c r="T3" s="26">
        <v>0.5</v>
      </c>
      <c r="U3" s="28">
        <v>0.3</v>
      </c>
      <c r="V3" s="27"/>
      <c r="W3" s="20"/>
    </row>
    <row r="4" spans="1:23">
      <c r="A4" s="19" t="str">
        <f>'Свод показателей НОКО'!A9</f>
        <v>МБОУ СОШ №31</v>
      </c>
      <c r="B4" s="57">
        <f>'Свод показателей НОКО'!CD9*$B$3</f>
        <v>15</v>
      </c>
      <c r="C4" s="57">
        <f>'Свод показателей НОКО'!CN9*$C$3</f>
        <v>30</v>
      </c>
      <c r="D4" s="57">
        <f>'Свод показателей НОКО'!CV9*$D$3</f>
        <v>40</v>
      </c>
      <c r="E4" s="57">
        <f>'Свод показателей НОКО'!CZ9*$E$3</f>
        <v>17</v>
      </c>
      <c r="F4" s="57">
        <f>'Свод показателей НОКО'!DI9*$F$3</f>
        <v>24</v>
      </c>
      <c r="G4" s="57">
        <f>'Свод показателей НОКО'!DU9*$G$3</f>
        <v>40</v>
      </c>
      <c r="H4" s="57">
        <f>'Свод показателей НОКО'!EA9*$H$3</f>
        <v>30</v>
      </c>
      <c r="I4" s="57">
        <f>'Свод показателей НОКО'!EC9*$I$3</f>
        <v>18.8</v>
      </c>
      <c r="J4" s="57">
        <f>'Свод показателей НОКО'!EL9*$J$3</f>
        <v>6</v>
      </c>
      <c r="K4" s="57">
        <f>'Свод показателей НОКО'!EV9*$K$3</f>
        <v>16</v>
      </c>
      <c r="L4" s="57">
        <f>'Свод показателей НОКО'!FB9*$L$3</f>
        <v>30</v>
      </c>
      <c r="M4" s="57">
        <f>'Свод показателей НОКО'!FD9*$M$3</f>
        <v>7.8</v>
      </c>
      <c r="N4" s="57">
        <f>'Свод показателей НОКО'!FJ9*$N$3</f>
        <v>32.4</v>
      </c>
      <c r="O4" s="57">
        <f>'Свод показателей НОКО'!FP9*$O$3</f>
        <v>40</v>
      </c>
      <c r="P4" s="57">
        <f>'Свод показателей НОКО'!FV9*$P$3</f>
        <v>20</v>
      </c>
      <c r="Q4" s="57">
        <f>'Свод показателей НОКО'!FX9*$Q$3</f>
        <v>13.860000000000001</v>
      </c>
      <c r="R4" s="57">
        <f>'Свод показателей НОКО'!GD9*$R$3</f>
        <v>20</v>
      </c>
      <c r="S4" s="57">
        <f>'Свод показателей НОКО'!GJ9*$S$3</f>
        <v>30</v>
      </c>
      <c r="T4" s="57">
        <f>'Свод показателей НОКО'!GP9*$T$3</f>
        <v>50</v>
      </c>
      <c r="U4" s="57">
        <f>'Свод показателей НОКО'!GR9*$U$3</f>
        <v>30</v>
      </c>
      <c r="V4" s="57">
        <f>'Свод показателей НОКО'!GS9</f>
        <v>87.46</v>
      </c>
    </row>
    <row r="5" spans="1:23">
      <c r="A5" s="1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3">
      <c r="A6" s="1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3" spans="1:23" ht="25.5" customHeight="1">
      <c r="A13" s="116" t="s">
        <v>292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3">
      <c r="A14" s="110" t="s">
        <v>288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3">
      <c r="A15" s="110" t="s">
        <v>289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3">
      <c r="A16" s="109" t="s">
        <v>290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9" t="s">
        <v>291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>
      <c r="A18" s="110" t="s">
        <v>299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>
      <c r="A19" s="110" t="s">
        <v>300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</sheetData>
  <mergeCells count="8">
    <mergeCell ref="A17:V17"/>
    <mergeCell ref="A18:V18"/>
    <mergeCell ref="A19:V19"/>
    <mergeCell ref="A1:V1"/>
    <mergeCell ref="A13:V13"/>
    <mergeCell ref="A14:V14"/>
    <mergeCell ref="A15:V15"/>
    <mergeCell ref="A16:V16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20" workbookViewId="0">
      <selection activeCell="F9" sqref="F9"/>
    </sheetView>
  </sheetViews>
  <sheetFormatPr defaultRowHeight="15.75"/>
  <cols>
    <col min="1" max="1" width="35.7109375" style="18" customWidth="1"/>
    <col min="2" max="21" width="12.7109375" style="18" customWidth="1"/>
    <col min="22" max="16384" width="9.140625" style="18"/>
  </cols>
  <sheetData>
    <row r="1" spans="1:4" ht="42.75" customHeight="1">
      <c r="A1" s="125" t="s">
        <v>267</v>
      </c>
      <c r="B1" s="126"/>
      <c r="C1" s="118" t="s">
        <v>301</v>
      </c>
      <c r="D1" s="119"/>
    </row>
    <row r="2" spans="1:4">
      <c r="A2" s="127" t="s">
        <v>268</v>
      </c>
      <c r="B2" s="128"/>
      <c r="C2" s="120">
        <v>90</v>
      </c>
      <c r="D2" s="121"/>
    </row>
    <row r="3" spans="1:4" ht="38.25">
      <c r="A3" s="36" t="s">
        <v>263</v>
      </c>
      <c r="B3" s="33" t="s">
        <v>264</v>
      </c>
      <c r="C3" s="37" t="s">
        <v>265</v>
      </c>
      <c r="D3" s="38" t="s">
        <v>266</v>
      </c>
    </row>
    <row r="4" spans="1:4" ht="27.95" customHeight="1">
      <c r="A4" s="124" t="s">
        <v>270</v>
      </c>
      <c r="B4" s="33">
        <v>0</v>
      </c>
      <c r="C4" s="48">
        <v>0</v>
      </c>
      <c r="D4" s="49"/>
    </row>
    <row r="5" spans="1:4" ht="27.95" customHeight="1">
      <c r="A5" s="124"/>
      <c r="B5" s="33">
        <v>5</v>
      </c>
      <c r="C5" s="48">
        <v>5</v>
      </c>
      <c r="D5" s="117">
        <f>C5+C6</f>
        <v>90</v>
      </c>
    </row>
    <row r="6" spans="1:4" ht="27.95" customHeight="1">
      <c r="A6" s="124"/>
      <c r="B6" s="33">
        <v>10</v>
      </c>
      <c r="C6" s="48">
        <v>85</v>
      </c>
      <c r="D6" s="117"/>
    </row>
    <row r="7" spans="1:4">
      <c r="A7" s="122" t="s">
        <v>269</v>
      </c>
      <c r="B7" s="123"/>
      <c r="C7" s="50">
        <f>C4+C5+C6</f>
        <v>90</v>
      </c>
      <c r="D7" s="39"/>
    </row>
    <row r="8" spans="1:4">
      <c r="A8" s="131" t="s">
        <v>272</v>
      </c>
      <c r="B8" s="132"/>
      <c r="C8" s="31"/>
      <c r="D8" s="58">
        <f>D5/C7*100</f>
        <v>100</v>
      </c>
    </row>
    <row r="9" spans="1:4" ht="27.95" customHeight="1">
      <c r="A9" s="124" t="s">
        <v>271</v>
      </c>
      <c r="B9" s="33">
        <v>0</v>
      </c>
      <c r="C9" s="48">
        <v>0</v>
      </c>
      <c r="D9" s="49"/>
    </row>
    <row r="10" spans="1:4" ht="27.95" customHeight="1">
      <c r="A10" s="124"/>
      <c r="B10" s="33">
        <v>5</v>
      </c>
      <c r="C10" s="48">
        <v>6</v>
      </c>
      <c r="D10" s="117">
        <f>C10+C11</f>
        <v>90</v>
      </c>
    </row>
    <row r="11" spans="1:4" ht="27.95" customHeight="1">
      <c r="A11" s="124"/>
      <c r="B11" s="33">
        <v>10</v>
      </c>
      <c r="C11" s="48">
        <v>84</v>
      </c>
      <c r="D11" s="117"/>
    </row>
    <row r="12" spans="1:4">
      <c r="A12" s="122" t="s">
        <v>269</v>
      </c>
      <c r="B12" s="123"/>
      <c r="C12" s="50">
        <f>C9+C10+C11</f>
        <v>90</v>
      </c>
      <c r="D12" s="39"/>
    </row>
    <row r="13" spans="1:4">
      <c r="A13" s="131" t="s">
        <v>273</v>
      </c>
      <c r="B13" s="132"/>
      <c r="C13" s="31"/>
      <c r="D13" s="58">
        <f>D10/C12*100</f>
        <v>100</v>
      </c>
    </row>
    <row r="14" spans="1:4" ht="27.95" customHeight="1">
      <c r="A14" s="124" t="s">
        <v>274</v>
      </c>
      <c r="B14" s="33">
        <v>0</v>
      </c>
      <c r="C14" s="48">
        <v>0</v>
      </c>
      <c r="D14" s="49"/>
    </row>
    <row r="15" spans="1:4" ht="27.95" customHeight="1">
      <c r="A15" s="124"/>
      <c r="B15" s="33">
        <v>5</v>
      </c>
      <c r="C15" s="48">
        <v>5</v>
      </c>
      <c r="D15" s="117">
        <f>C15+C16</f>
        <v>90</v>
      </c>
    </row>
    <row r="16" spans="1:4" ht="27.95" customHeight="1">
      <c r="A16" s="124"/>
      <c r="B16" s="33">
        <v>10</v>
      </c>
      <c r="C16" s="48">
        <v>85</v>
      </c>
      <c r="D16" s="117"/>
    </row>
    <row r="17" spans="1:4">
      <c r="A17" s="122" t="s">
        <v>269</v>
      </c>
      <c r="B17" s="123"/>
      <c r="C17" s="50">
        <f>C14+C15+C16</f>
        <v>90</v>
      </c>
      <c r="D17" s="39"/>
    </row>
    <row r="18" spans="1:4">
      <c r="A18" s="131" t="s">
        <v>275</v>
      </c>
      <c r="B18" s="132"/>
      <c r="C18" s="31"/>
      <c r="D18" s="58">
        <f>D15/C17*100</f>
        <v>100</v>
      </c>
    </row>
    <row r="19" spans="1:4" ht="27.95" customHeight="1">
      <c r="A19" s="124" t="s">
        <v>278</v>
      </c>
      <c r="B19" s="33">
        <v>0</v>
      </c>
      <c r="C19" s="48">
        <v>0</v>
      </c>
      <c r="D19" s="49"/>
    </row>
    <row r="20" spans="1:4" ht="27.95" customHeight="1">
      <c r="A20" s="124"/>
      <c r="B20" s="33">
        <v>5</v>
      </c>
      <c r="C20" s="48">
        <v>0</v>
      </c>
      <c r="D20" s="117">
        <f>C20+C21</f>
        <v>90</v>
      </c>
    </row>
    <row r="21" spans="1:4" ht="27.95" customHeight="1">
      <c r="A21" s="124"/>
      <c r="B21" s="33">
        <v>10</v>
      </c>
      <c r="C21" s="48">
        <v>90</v>
      </c>
      <c r="D21" s="117"/>
    </row>
    <row r="22" spans="1:4">
      <c r="A22" s="122" t="s">
        <v>269</v>
      </c>
      <c r="B22" s="123"/>
      <c r="C22" s="50">
        <f>C19+C20+C21</f>
        <v>90</v>
      </c>
      <c r="D22" s="39"/>
    </row>
    <row r="23" spans="1:4">
      <c r="A23" s="131" t="s">
        <v>277</v>
      </c>
      <c r="B23" s="132"/>
      <c r="C23" s="31"/>
      <c r="D23" s="58">
        <f>D20/C22*100</f>
        <v>100</v>
      </c>
    </row>
    <row r="24" spans="1:4" ht="27.95" customHeight="1">
      <c r="A24" s="124" t="s">
        <v>280</v>
      </c>
      <c r="B24" s="33">
        <v>0</v>
      </c>
      <c r="C24" s="48">
        <v>0</v>
      </c>
      <c r="D24" s="49"/>
    </row>
    <row r="25" spans="1:4" ht="27.95" customHeight="1">
      <c r="A25" s="124"/>
      <c r="B25" s="33">
        <v>5</v>
      </c>
      <c r="C25" s="48">
        <v>0</v>
      </c>
      <c r="D25" s="117">
        <f>C25+C26</f>
        <v>90</v>
      </c>
    </row>
    <row r="26" spans="1:4" ht="27.95" customHeight="1">
      <c r="A26" s="124"/>
      <c r="B26" s="33">
        <v>10</v>
      </c>
      <c r="C26" s="48">
        <v>90</v>
      </c>
      <c r="D26" s="117"/>
    </row>
    <row r="27" spans="1:4">
      <c r="A27" s="122" t="s">
        <v>269</v>
      </c>
      <c r="B27" s="123"/>
      <c r="C27" s="50">
        <f>C24+C25+C26</f>
        <v>90</v>
      </c>
      <c r="D27" s="39"/>
    </row>
    <row r="28" spans="1:4">
      <c r="A28" s="34" t="s">
        <v>279</v>
      </c>
      <c r="B28" s="35"/>
      <c r="C28" s="31"/>
      <c r="D28" s="58">
        <f>D25/C27*100</f>
        <v>100</v>
      </c>
    </row>
    <row r="29" spans="1:4" ht="27.95" customHeight="1">
      <c r="A29" s="124" t="s">
        <v>281</v>
      </c>
      <c r="B29" s="33">
        <v>0</v>
      </c>
      <c r="C29" s="48">
        <v>0</v>
      </c>
      <c r="D29" s="49"/>
    </row>
    <row r="30" spans="1:4" ht="27.95" customHeight="1">
      <c r="A30" s="124"/>
      <c r="B30" s="33">
        <v>5</v>
      </c>
      <c r="C30" s="48">
        <v>0</v>
      </c>
      <c r="D30" s="117">
        <f>C30+C31</f>
        <v>90</v>
      </c>
    </row>
    <row r="31" spans="1:4" ht="27.95" customHeight="1">
      <c r="A31" s="124"/>
      <c r="B31" s="33">
        <v>10</v>
      </c>
      <c r="C31" s="48">
        <v>90</v>
      </c>
      <c r="D31" s="117"/>
    </row>
    <row r="32" spans="1:4">
      <c r="A32" s="122" t="s">
        <v>269</v>
      </c>
      <c r="B32" s="123"/>
      <c r="C32" s="50">
        <f>C29+C30+C31</f>
        <v>90</v>
      </c>
      <c r="D32" s="39"/>
    </row>
    <row r="33" spans="1:4">
      <c r="A33" s="131" t="s">
        <v>276</v>
      </c>
      <c r="B33" s="132"/>
      <c r="C33" s="31"/>
      <c r="D33" s="58">
        <f>D30/C32*100</f>
        <v>100</v>
      </c>
    </row>
    <row r="34" spans="1:4" ht="27.95" customHeight="1">
      <c r="A34" s="124" t="s">
        <v>283</v>
      </c>
      <c r="B34" s="33">
        <v>0</v>
      </c>
      <c r="C34" s="48">
        <v>0</v>
      </c>
      <c r="D34" s="49"/>
    </row>
    <row r="35" spans="1:4" ht="27.95" customHeight="1">
      <c r="A35" s="124"/>
      <c r="B35" s="33">
        <v>5</v>
      </c>
      <c r="C35" s="48">
        <v>0</v>
      </c>
      <c r="D35" s="117">
        <f>C35+C36</f>
        <v>90</v>
      </c>
    </row>
    <row r="36" spans="1:4" ht="27.95" customHeight="1">
      <c r="A36" s="124"/>
      <c r="B36" s="33">
        <v>10</v>
      </c>
      <c r="C36" s="48">
        <v>90</v>
      </c>
      <c r="D36" s="117"/>
    </row>
    <row r="37" spans="1:4">
      <c r="A37" s="122" t="s">
        <v>269</v>
      </c>
      <c r="B37" s="123"/>
      <c r="C37" s="50">
        <f>C34+C35+C36</f>
        <v>90</v>
      </c>
      <c r="D37" s="39"/>
    </row>
    <row r="38" spans="1:4">
      <c r="A38" s="131" t="s">
        <v>282</v>
      </c>
      <c r="B38" s="132"/>
      <c r="C38" s="31"/>
      <c r="D38" s="58">
        <f>D35/C37*100</f>
        <v>100</v>
      </c>
    </row>
    <row r="39" spans="1:4" ht="27.95" customHeight="1">
      <c r="A39" s="124" t="s">
        <v>284</v>
      </c>
      <c r="B39" s="33">
        <v>0</v>
      </c>
      <c r="C39" s="48">
        <v>0</v>
      </c>
      <c r="D39" s="49"/>
    </row>
    <row r="40" spans="1:4" ht="27.95" customHeight="1">
      <c r="A40" s="124"/>
      <c r="B40" s="33">
        <v>5</v>
      </c>
      <c r="C40" s="48">
        <v>0</v>
      </c>
      <c r="D40" s="117">
        <f>C40+C41</f>
        <v>90</v>
      </c>
    </row>
    <row r="41" spans="1:4" ht="27.95" customHeight="1">
      <c r="A41" s="124"/>
      <c r="B41" s="33">
        <v>10</v>
      </c>
      <c r="C41" s="48">
        <v>90</v>
      </c>
      <c r="D41" s="117"/>
    </row>
    <row r="42" spans="1:4">
      <c r="A42" s="122" t="s">
        <v>269</v>
      </c>
      <c r="B42" s="123"/>
      <c r="C42" s="50">
        <f>C39+C40+C41</f>
        <v>90</v>
      </c>
      <c r="D42" s="39"/>
    </row>
    <row r="43" spans="1:4">
      <c r="A43" s="133" t="s">
        <v>286</v>
      </c>
      <c r="B43" s="134"/>
      <c r="C43" s="31"/>
      <c r="D43" s="58">
        <f>D40/C42*100</f>
        <v>100</v>
      </c>
    </row>
    <row r="44" spans="1:4" ht="27.95" customHeight="1">
      <c r="A44" s="124" t="s">
        <v>285</v>
      </c>
      <c r="B44" s="33">
        <v>0</v>
      </c>
      <c r="C44" s="48">
        <v>0</v>
      </c>
      <c r="D44" s="49"/>
    </row>
    <row r="45" spans="1:4" ht="27.95" customHeight="1">
      <c r="A45" s="124"/>
      <c r="B45" s="33">
        <v>5</v>
      </c>
      <c r="C45" s="48">
        <v>0</v>
      </c>
      <c r="D45" s="117">
        <f>C45+C46</f>
        <v>90</v>
      </c>
    </row>
    <row r="46" spans="1:4" ht="27.95" customHeight="1">
      <c r="A46" s="124"/>
      <c r="B46" s="33">
        <v>10</v>
      </c>
      <c r="C46" s="48">
        <v>90</v>
      </c>
      <c r="D46" s="117"/>
    </row>
    <row r="47" spans="1:4">
      <c r="A47" s="122" t="s">
        <v>269</v>
      </c>
      <c r="B47" s="123"/>
      <c r="C47" s="50">
        <f>C44+C45+C46</f>
        <v>90</v>
      </c>
      <c r="D47" s="39"/>
    </row>
    <row r="48" spans="1:4" ht="16.5" thickBot="1">
      <c r="A48" s="129" t="s">
        <v>287</v>
      </c>
      <c r="B48" s="130"/>
      <c r="C48" s="32"/>
      <c r="D48" s="59">
        <f>D45/C47*100</f>
        <v>100</v>
      </c>
    </row>
  </sheetData>
  <mergeCells count="39">
    <mergeCell ref="A48:B48"/>
    <mergeCell ref="A44:A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A42:B42"/>
    <mergeCell ref="A43:B43"/>
    <mergeCell ref="A29:A31"/>
    <mergeCell ref="A32:B32"/>
    <mergeCell ref="A34:A36"/>
    <mergeCell ref="A22:B22"/>
    <mergeCell ref="A24:A26"/>
    <mergeCell ref="A27:B27"/>
    <mergeCell ref="A14:A16"/>
    <mergeCell ref="A17:B17"/>
    <mergeCell ref="A19:A21"/>
    <mergeCell ref="A7:B7"/>
    <mergeCell ref="A9:A11"/>
    <mergeCell ref="A12:B12"/>
    <mergeCell ref="A1:B1"/>
    <mergeCell ref="A2:B2"/>
    <mergeCell ref="A4:A6"/>
    <mergeCell ref="C1:D1"/>
    <mergeCell ref="C2:D2"/>
    <mergeCell ref="D5:D6"/>
    <mergeCell ref="D10:D11"/>
    <mergeCell ref="D15:D16"/>
    <mergeCell ref="D45:D46"/>
    <mergeCell ref="D20:D21"/>
    <mergeCell ref="D25:D26"/>
    <mergeCell ref="D30:D31"/>
    <mergeCell ref="D35:D36"/>
    <mergeCell ref="D40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2018-07-19T08:19:54Z</dcterms:modified>
</cp:coreProperties>
</file>